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21600" windowHeight="9510" activeTab="0"/>
  </bookViews>
  <sheets>
    <sheet name="Sheet1" sheetId="1" r:id="rId1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<sst xmlns="http://schemas.openxmlformats.org/spreadsheetml/2006/main" count="141" uniqueCount="111">
  <si>
    <t>Heading</t>
  </si>
  <si>
    <t>Budgeted Income 2017/2018</t>
  </si>
  <si>
    <t xml:space="preserve">Actual Income received </t>
  </si>
  <si>
    <t>Forecast for the year 2017/2018</t>
  </si>
  <si>
    <t>Total Income</t>
  </si>
  <si>
    <t>Variance</t>
  </si>
  <si>
    <t>% of Budget</t>
  </si>
  <si>
    <t>Comments</t>
  </si>
  <si>
    <t>PRECEPT</t>
  </si>
  <si>
    <t>RESOURCES INCOME</t>
  </si>
  <si>
    <t>Interest - Bus Res</t>
  </si>
  <si>
    <t>Grants</t>
  </si>
  <si>
    <t>Dividends</t>
  </si>
  <si>
    <t>Donations</t>
  </si>
  <si>
    <t>Civic Evening</t>
  </si>
  <si>
    <t>Christmas Lights</t>
  </si>
  <si>
    <t>Miscellaneous</t>
  </si>
  <si>
    <t>Housing Needs Survey</t>
  </si>
  <si>
    <t>VAT Repayments</t>
  </si>
  <si>
    <t>Total</t>
  </si>
  <si>
    <t>Market House Income</t>
  </si>
  <si>
    <t>Market Income</t>
  </si>
  <si>
    <t>RESOURCES INCOME TOTAL</t>
  </si>
  <si>
    <t>Head-ing No</t>
  </si>
  <si>
    <t>Budgeted Expenditure 2017/2018</t>
  </si>
  <si>
    <t xml:space="preserve">Actual Expenditure </t>
  </si>
  <si>
    <t>Total Expenditure</t>
  </si>
  <si>
    <t>RESOURCES EXPENDITURE</t>
  </si>
  <si>
    <t>Employees</t>
  </si>
  <si>
    <t>Includes addn budget</t>
  </si>
  <si>
    <t>Training</t>
  </si>
  <si>
    <t>Health &amp; Safety</t>
  </si>
  <si>
    <t>Insurance</t>
  </si>
  <si>
    <t>to be allocated</t>
  </si>
  <si>
    <t>Competitions</t>
  </si>
  <si>
    <t>Grants/Revenue Subsidy</t>
  </si>
  <si>
    <t>Presentation of Awards</t>
  </si>
  <si>
    <t>Services/Rents</t>
  </si>
  <si>
    <t>358/1</t>
  </si>
  <si>
    <t>Rents</t>
  </si>
  <si>
    <t>358/2</t>
  </si>
  <si>
    <t>Telephones</t>
  </si>
  <si>
    <t>73pmth  + BT 112 qrt 27.5pmth</t>
  </si>
  <si>
    <t>Purchases (Sundries)</t>
  </si>
  <si>
    <t>Office Furniture</t>
  </si>
  <si>
    <t>Maintenance</t>
  </si>
  <si>
    <t>361/1</t>
  </si>
  <si>
    <t xml:space="preserve">Office </t>
  </si>
  <si>
    <t>361/2</t>
  </si>
  <si>
    <t>Computers</t>
  </si>
  <si>
    <t>361/3</t>
  </si>
  <si>
    <t>Computer security/backup</t>
  </si>
  <si>
    <t>361/4</t>
  </si>
  <si>
    <t>Software</t>
  </si>
  <si>
    <t>361/5</t>
  </si>
  <si>
    <t>Photocopiers</t>
  </si>
  <si>
    <t>361/6</t>
  </si>
  <si>
    <t>Other</t>
  </si>
  <si>
    <t>Projector repairs</t>
  </si>
  <si>
    <t>Website</t>
  </si>
  <si>
    <t>Bank Charges</t>
  </si>
  <si>
    <t>54pmth</t>
  </si>
  <si>
    <t>Supplies</t>
  </si>
  <si>
    <t>364/1</t>
  </si>
  <si>
    <t>Printing</t>
  </si>
  <si>
    <t>364/2</t>
  </si>
  <si>
    <t>Stationery</t>
  </si>
  <si>
    <t>364/3</t>
  </si>
  <si>
    <t>Newspapers</t>
  </si>
  <si>
    <t>2.26pw</t>
  </si>
  <si>
    <t>364/4</t>
  </si>
  <si>
    <t>Postage</t>
  </si>
  <si>
    <t>364/5</t>
  </si>
  <si>
    <t>Supplies (misc)</t>
  </si>
  <si>
    <t>Audit Fees</t>
  </si>
  <si>
    <t>SWAP &amp; GT</t>
  </si>
  <si>
    <t>Membership Fees</t>
  </si>
  <si>
    <t>Fit Iccm SALC IC Playing Fields</t>
  </si>
  <si>
    <t>Election Expenses</t>
  </si>
  <si>
    <t>Members</t>
  </si>
  <si>
    <t>368/1</t>
  </si>
  <si>
    <t>368/2</t>
  </si>
  <si>
    <t>Expenses</t>
  </si>
  <si>
    <t>368/3</t>
  </si>
  <si>
    <t>Mayor</t>
  </si>
  <si>
    <t>374/1</t>
  </si>
  <si>
    <t>Lights</t>
  </si>
  <si>
    <t>As income</t>
  </si>
  <si>
    <t>374/2</t>
  </si>
  <si>
    <t>Storage</t>
  </si>
  <si>
    <t>225pmth</t>
  </si>
  <si>
    <t>Advertising</t>
  </si>
  <si>
    <t>Renewal contributions</t>
  </si>
  <si>
    <t xml:space="preserve">Photocopier </t>
  </si>
  <si>
    <t>Community Resilience</t>
  </si>
  <si>
    <t>Y 28 V lee 25</t>
  </si>
  <si>
    <t>Contingency</t>
  </si>
  <si>
    <t>Community Engagement</t>
  </si>
  <si>
    <t>Projects</t>
  </si>
  <si>
    <t>Neighbourhood Plan</t>
  </si>
  <si>
    <t>Market House Expenditure</t>
  </si>
  <si>
    <t>958/1</t>
  </si>
  <si>
    <t>Water</t>
  </si>
  <si>
    <t>51.20 6mthly</t>
  </si>
  <si>
    <t>958/2</t>
  </si>
  <si>
    <t>Electricity</t>
  </si>
  <si>
    <t>General Maintenance</t>
  </si>
  <si>
    <t>Business rates</t>
  </si>
  <si>
    <t>Renewals contributions</t>
  </si>
  <si>
    <t>Market Expenditure</t>
  </si>
  <si>
    <t>RESOURCES EXPENDITURE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</si>
</sst>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.00;[Red]&quot;£&quot;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 tint="0.39998000860214233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00B050"/>
      <name val="Arial"/>
      <family val="2"/>
    </font>
    <font>
      <b/>
      <u val="single"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4" tint="0.39998000860214233"/>
      <name val="Arial"/>
      <family val="2"/>
    </font>
    <font>
      <sz val="10"/>
      <color theme="4" tint="0.39998000860214233"/>
      <name val="Arial"/>
      <family val="2"/>
    </font>
    <font>
      <b/>
      <sz val="8"/>
      <color theme="4" tint="0.39998000860214233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/>
    </xf>
    <xf numFmtId="0" fontId="3" fillId="0" borderId="0" xfId="0" applyFont="1" applyFill="1" applyBorder="1"/>
    <xf numFmtId="164" fontId="5" fillId="0" borderId="8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left" wrapText="1"/>
    </xf>
    <xf numFmtId="165" fontId="6" fillId="0" borderId="10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3" fillId="0" borderId="9" xfId="0" applyFont="1" applyFill="1" applyBorder="1"/>
    <xf numFmtId="164" fontId="3" fillId="0" borderId="12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left" wrapText="1"/>
    </xf>
    <xf numFmtId="164" fontId="6" fillId="0" borderId="9" xfId="0" applyNumberFormat="1" applyFont="1" applyFill="1" applyBorder="1" applyAlignment="1">
      <alignment horizontal="left" wrapText="1"/>
    </xf>
    <xf numFmtId="164" fontId="5" fillId="0" borderId="9" xfId="0" applyNumberFormat="1" applyFont="1" applyFill="1" applyBorder="1" applyAlignment="1">
      <alignment horizontal="left" wrapText="1"/>
    </xf>
    <xf numFmtId="164" fontId="8" fillId="0" borderId="10" xfId="0" applyNumberFormat="1" applyFont="1" applyFill="1" applyBorder="1" applyAlignment="1">
      <alignment horizontal="left" wrapText="1"/>
    </xf>
    <xf numFmtId="164" fontId="5" fillId="0" borderId="8" xfId="0" applyNumberFormat="1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left" wrapText="1"/>
    </xf>
    <xf numFmtId="0" fontId="3" fillId="0" borderId="13" xfId="0" applyFont="1" applyFill="1" applyBorder="1"/>
    <xf numFmtId="164" fontId="3" fillId="0" borderId="14" xfId="0" applyNumberFormat="1" applyFont="1" applyFill="1" applyBorder="1" applyAlignment="1">
      <alignment horizontal="right"/>
    </xf>
    <xf numFmtId="0" fontId="3" fillId="0" borderId="15" xfId="0" applyFont="1" applyFill="1" applyBorder="1"/>
    <xf numFmtId="164" fontId="3" fillId="0" borderId="16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left" wrapText="1"/>
    </xf>
    <xf numFmtId="164" fontId="1" fillId="0" borderId="8" xfId="0" applyNumberFormat="1" applyFont="1" applyFill="1" applyBorder="1" applyAlignment="1">
      <alignment horizontal="right" wrapText="1"/>
    </xf>
    <xf numFmtId="0" fontId="10" fillId="0" borderId="0" xfId="0" applyFont="1" applyFill="1" applyBorder="1"/>
    <xf numFmtId="164" fontId="3" fillId="0" borderId="16" xfId="0" applyNumberFormat="1" applyFont="1" applyFill="1" applyBorder="1" applyAlignment="1">
      <alignment horizontal="left" wrapText="1"/>
    </xf>
    <xf numFmtId="0" fontId="7" fillId="0" borderId="7" xfId="0" applyFont="1" applyBorder="1" applyAlignment="1">
      <alignment horizontal="left"/>
    </xf>
    <xf numFmtId="0" fontId="3" fillId="0" borderId="15" xfId="0" applyFont="1" applyBorder="1"/>
    <xf numFmtId="164" fontId="3" fillId="0" borderId="16" xfId="0" applyNumberFormat="1" applyFont="1" applyBorder="1" applyAlignment="1">
      <alignment horizontal="right"/>
    </xf>
    <xf numFmtId="164" fontId="5" fillId="0" borderId="16" xfId="0" applyNumberFormat="1" applyFont="1" applyFill="1" applyBorder="1" applyAlignment="1">
      <alignment horizontal="left" wrapText="1"/>
    </xf>
    <xf numFmtId="164" fontId="6" fillId="0" borderId="10" xfId="0" applyNumberFormat="1" applyFont="1" applyBorder="1" applyAlignment="1">
      <alignment horizontal="left" wrapText="1"/>
    </xf>
    <xf numFmtId="0" fontId="7" fillId="0" borderId="17" xfId="0" applyFont="1" applyBorder="1" applyAlignment="1">
      <alignment horizontal="left"/>
    </xf>
    <xf numFmtId="0" fontId="7" fillId="0" borderId="0" xfId="0" applyFont="1" applyBorder="1"/>
    <xf numFmtId="164" fontId="1" fillId="0" borderId="8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left" wrapText="1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164" fontId="3" fillId="0" borderId="15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5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0" fontId="7" fillId="0" borderId="0" xfId="0" applyFont="1" applyFill="1"/>
    <xf numFmtId="0" fontId="3" fillId="2" borderId="7" xfId="0" applyFont="1" applyFill="1" applyBorder="1" applyAlignment="1">
      <alignment horizontal="left"/>
    </xf>
    <xf numFmtId="0" fontId="3" fillId="2" borderId="0" xfId="0" applyFont="1" applyFill="1" applyBorder="1"/>
    <xf numFmtId="164" fontId="5" fillId="2" borderId="8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164" fontId="5" fillId="2" borderId="8" xfId="0" applyNumberFormat="1" applyFont="1" applyFill="1" applyBorder="1" applyAlignment="1">
      <alignment horizontal="right" wrapText="1"/>
    </xf>
    <xf numFmtId="164" fontId="11" fillId="2" borderId="9" xfId="0" applyNumberFormat="1" applyFont="1" applyFill="1" applyBorder="1" applyAlignment="1">
      <alignment horizontal="left" wrapText="1"/>
    </xf>
    <xf numFmtId="165" fontId="8" fillId="2" borderId="10" xfId="0" applyNumberFormat="1" applyFont="1" applyFill="1" applyBorder="1" applyAlignment="1">
      <alignment horizontal="left" wrapText="1"/>
    </xf>
    <xf numFmtId="164" fontId="1" fillId="0" borderId="9" xfId="0" applyNumberFormat="1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/>
    </xf>
    <xf numFmtId="0" fontId="7" fillId="0" borderId="0" xfId="0" applyFont="1" applyFill="1" applyBorder="1"/>
    <xf numFmtId="164" fontId="1" fillId="0" borderId="8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9" fontId="8" fillId="0" borderId="10" xfId="0" applyNumberFormat="1" applyFont="1" applyFill="1" applyBorder="1" applyAlignment="1">
      <alignment horizontal="left" wrapText="1"/>
    </xf>
    <xf numFmtId="165" fontId="8" fillId="0" borderId="10" xfId="0" applyNumberFormat="1" applyFont="1" applyBorder="1" applyAlignment="1">
      <alignment horizontal="left" wrapText="1"/>
    </xf>
    <xf numFmtId="164" fontId="1" fillId="0" borderId="8" xfId="0" applyNumberFormat="1" applyFont="1" applyBorder="1" applyAlignment="1">
      <alignment horizontal="right" wrapText="1"/>
    </xf>
    <xf numFmtId="164" fontId="5" fillId="0" borderId="20" xfId="0" applyNumberFormat="1" applyFont="1" applyFill="1" applyBorder="1" applyAlignment="1">
      <alignment horizontal="left" wrapText="1"/>
    </xf>
    <xf numFmtId="164" fontId="11" fillId="0" borderId="16" xfId="0" applyNumberFormat="1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left" wrapText="1"/>
    </xf>
    <xf numFmtId="164" fontId="3" fillId="0" borderId="9" xfId="0" applyNumberFormat="1" applyFont="1" applyFill="1" applyBorder="1" applyAlignment="1">
      <alignment horizontal="right"/>
    </xf>
    <xf numFmtId="164" fontId="7" fillId="0" borderId="9" xfId="0" applyNumberFormat="1" applyFont="1" applyFill="1" applyBorder="1" applyAlignment="1">
      <alignment horizontal="right"/>
    </xf>
    <xf numFmtId="165" fontId="8" fillId="0" borderId="10" xfId="0" applyNumberFormat="1" applyFont="1" applyFill="1" applyBorder="1" applyAlignment="1">
      <alignment horizontal="left" wrapText="1"/>
    </xf>
    <xf numFmtId="164" fontId="11" fillId="0" borderId="9" xfId="0" applyNumberFormat="1" applyFont="1" applyFill="1" applyBorder="1" applyAlignment="1">
      <alignment horizontal="left" wrapText="1"/>
    </xf>
    <xf numFmtId="164" fontId="6" fillId="0" borderId="10" xfId="0" applyNumberFormat="1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/>
    </xf>
    <xf numFmtId="0" fontId="3" fillId="0" borderId="14" xfId="0" applyFont="1" applyFill="1" applyBorder="1"/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164" fontId="3" fillId="0" borderId="23" xfId="0" applyNumberFormat="1" applyFont="1" applyFill="1" applyBorder="1" applyAlignment="1">
      <alignment horizontal="right"/>
    </xf>
    <xf numFmtId="164" fontId="6" fillId="0" borderId="24" xfId="0" applyNumberFormat="1" applyFont="1" applyFill="1" applyBorder="1" applyAlignment="1">
      <alignment horizontal="left" wrapText="1"/>
    </xf>
    <xf numFmtId="164" fontId="11" fillId="0" borderId="23" xfId="0" applyNumberFormat="1" applyFont="1" applyFill="1" applyBorder="1" applyAlignment="1">
      <alignment horizontal="left"/>
    </xf>
    <xf numFmtId="164" fontId="12" fillId="0" borderId="5" xfId="0" applyNumberFormat="1" applyFont="1" applyFill="1" applyBorder="1" applyAlignment="1">
      <alignment horizontal="center" vertical="center" wrapText="1"/>
    </xf>
    <xf numFmtId="9" fontId="12" fillId="0" borderId="9" xfId="15" applyFont="1" applyFill="1" applyBorder="1" applyAlignment="1">
      <alignment horizontal="right" wrapText="1"/>
    </xf>
    <xf numFmtId="9" fontId="12" fillId="2" borderId="9" xfId="15" applyFont="1" applyFill="1" applyBorder="1" applyAlignment="1">
      <alignment horizontal="right" wrapText="1"/>
    </xf>
    <xf numFmtId="164" fontId="12" fillId="0" borderId="9" xfId="0" applyNumberFormat="1" applyFont="1" applyFill="1" applyBorder="1" applyAlignment="1">
      <alignment horizontal="right"/>
    </xf>
    <xf numFmtId="164" fontId="13" fillId="0" borderId="9" xfId="0" applyNumberFormat="1" applyFont="1" applyFill="1" applyBorder="1" applyAlignment="1">
      <alignment horizontal="right"/>
    </xf>
    <xf numFmtId="9" fontId="12" fillId="0" borderId="16" xfId="15" applyFont="1" applyFill="1" applyBorder="1" applyAlignment="1">
      <alignment horizontal="right" wrapText="1"/>
    </xf>
    <xf numFmtId="9" fontId="12" fillId="0" borderId="23" xfId="15" applyFont="1" applyFill="1" applyBorder="1" applyAlignment="1">
      <alignment horizontal="right" wrapText="1"/>
    </xf>
    <xf numFmtId="164" fontId="14" fillId="0" borderId="9" xfId="0" applyNumberFormat="1" applyFont="1" applyFill="1" applyBorder="1" applyAlignment="1">
      <alignment horizontal="right" wrapText="1"/>
    </xf>
    <xf numFmtId="164" fontId="13" fillId="0" borderId="9" xfId="0" applyNumberFormat="1" applyFont="1" applyFill="1" applyBorder="1" applyAlignment="1">
      <alignment horizontal="right" wrapText="1"/>
    </xf>
    <xf numFmtId="164" fontId="12" fillId="0" borderId="16" xfId="0" applyNumberFormat="1" applyFont="1" applyFill="1" applyBorder="1" applyAlignment="1">
      <alignment horizontal="right"/>
    </xf>
    <xf numFmtId="164" fontId="13" fillId="0" borderId="9" xfId="0" applyNumberFormat="1" applyFont="1" applyBorder="1" applyAlignment="1">
      <alignment horizontal="right"/>
    </xf>
    <xf numFmtId="0" fontId="2" fillId="3" borderId="11" xfId="0" applyFont="1" applyFill="1" applyBorder="1" applyAlignment="1">
      <alignment horizontal="left"/>
    </xf>
    <xf numFmtId="0" fontId="3" fillId="3" borderId="0" xfId="0" applyFont="1" applyFill="1" applyBorder="1"/>
    <xf numFmtId="164" fontId="5" fillId="3" borderId="8" xfId="0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/>
    </xf>
    <xf numFmtId="164" fontId="4" fillId="3" borderId="9" xfId="0" applyNumberFormat="1" applyFont="1" applyFill="1" applyBorder="1" applyAlignment="1">
      <alignment horizontal="right"/>
    </xf>
    <xf numFmtId="164" fontId="6" fillId="3" borderId="10" xfId="0" applyNumberFormat="1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164" fontId="1" fillId="3" borderId="8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164" fontId="7" fillId="3" borderId="12" xfId="0" applyNumberFormat="1" applyFont="1" applyFill="1" applyBorder="1" applyAlignment="1">
      <alignment horizontal="right"/>
    </xf>
    <xf numFmtId="164" fontId="7" fillId="3" borderId="9" xfId="0" applyNumberFormat="1" applyFont="1" applyFill="1" applyBorder="1" applyAlignment="1">
      <alignment horizontal="right"/>
    </xf>
    <xf numFmtId="164" fontId="13" fillId="3" borderId="9" xfId="0" applyNumberFormat="1" applyFont="1" applyFill="1" applyBorder="1" applyAlignment="1">
      <alignment horizontal="right"/>
    </xf>
    <xf numFmtId="164" fontId="8" fillId="3" borderId="10" xfId="0" applyNumberFormat="1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79E16-6A05-418B-B30D-A821CBBBEB71}">
  <dimension ref="A1:I92"/>
  <sheetViews>
    <sheetView tabSelected="1" view="pageLayout" workbookViewId="0" topLeftCell="A43">
      <selection activeCell="G31" sqref="G31"/>
    </sheetView>
  </sheetViews>
  <sheetFormatPr defaultColWidth="9.140625" defaultRowHeight="15"/>
  <cols>
    <col min="1" max="1" width="6.7109375" style="0" customWidth="1"/>
    <col min="2" max="2" width="22.7109375" style="0" customWidth="1"/>
    <col min="3" max="3" width="12.8515625" style="0" customWidth="1"/>
    <col min="4" max="4" width="13.8515625" style="0" customWidth="1"/>
    <col min="5" max="5" width="12.00390625" style="0" customWidth="1"/>
    <col min="6" max="7" width="12.421875" style="0" customWidth="1"/>
    <col min="8" max="8" width="9.28125" style="0" customWidth="1"/>
    <col min="9" max="9" width="22.8515625" style="0" customWidth="1"/>
  </cols>
  <sheetData>
    <row r="1" spans="1:9" ht="39" thickBot="1">
      <c r="A1" s="1"/>
      <c r="B1" s="2" t="s">
        <v>0</v>
      </c>
      <c r="C1" s="3" t="s">
        <v>1</v>
      </c>
      <c r="D1" s="4" t="s">
        <v>2</v>
      </c>
      <c r="E1" s="5" t="s">
        <v>3</v>
      </c>
      <c r="F1" s="4" t="s">
        <v>4</v>
      </c>
      <c r="G1" s="6" t="s">
        <v>5</v>
      </c>
      <c r="H1" s="81" t="s">
        <v>6</v>
      </c>
      <c r="I1" s="7" t="s">
        <v>7</v>
      </c>
    </row>
    <row r="2" spans="1:9" ht="15">
      <c r="A2" s="8">
        <v>110</v>
      </c>
      <c r="B2" s="9" t="s">
        <v>8</v>
      </c>
      <c r="C2" s="10">
        <v>319312</v>
      </c>
      <c r="D2" s="11">
        <v>159656</v>
      </c>
      <c r="E2" s="10">
        <v>159656</v>
      </c>
      <c r="F2" s="10">
        <f>SUM(D2:E2)</f>
        <v>319312</v>
      </c>
      <c r="G2" s="12">
        <f>C2-F2</f>
        <v>0</v>
      </c>
      <c r="H2" s="82">
        <f>(D2/C2)</f>
        <v>0.5</v>
      </c>
      <c r="I2" s="13"/>
    </row>
    <row r="3" spans="1:9" ht="15">
      <c r="A3" s="14"/>
      <c r="B3" s="15"/>
      <c r="C3" s="10"/>
      <c r="D3" s="11"/>
      <c r="E3" s="16"/>
      <c r="F3" s="17"/>
      <c r="G3" s="18"/>
      <c r="H3" s="88"/>
      <c r="I3" s="13"/>
    </row>
    <row r="4" spans="1:9" ht="15.75" customHeight="1">
      <c r="A4" s="99" t="s">
        <v>9</v>
      </c>
      <c r="B4" s="100"/>
      <c r="C4" s="101"/>
      <c r="D4" s="102"/>
      <c r="E4" s="103"/>
      <c r="F4" s="102"/>
      <c r="G4" s="104"/>
      <c r="H4" s="105"/>
      <c r="I4" s="106"/>
    </row>
    <row r="5" spans="1:9" ht="15">
      <c r="A5" s="8">
        <v>214</v>
      </c>
      <c r="B5" s="9" t="s">
        <v>10</v>
      </c>
      <c r="C5" s="10">
        <v>150</v>
      </c>
      <c r="D5" s="11">
        <v>26.89</v>
      </c>
      <c r="E5" s="10">
        <v>123.11</v>
      </c>
      <c r="F5" s="10">
        <f>SUM(D5:E5)</f>
        <v>150</v>
      </c>
      <c r="G5" s="19">
        <f aca="true" t="shared" si="0" ref="G5:G13">C5-F5</f>
        <v>0</v>
      </c>
      <c r="H5" s="82">
        <f>(D5/C5)</f>
        <v>0.17926666666666666</v>
      </c>
      <c r="I5" s="20"/>
    </row>
    <row r="6" spans="1:9" ht="15">
      <c r="A6" s="8">
        <v>219</v>
      </c>
      <c r="B6" s="9" t="s">
        <v>11</v>
      </c>
      <c r="C6" s="21">
        <v>2010</v>
      </c>
      <c r="D6" s="11">
        <v>1005</v>
      </c>
      <c r="E6" s="21">
        <v>1005</v>
      </c>
      <c r="F6" s="10">
        <f aca="true" t="shared" si="1" ref="F6:F12">SUM(D6:E6)</f>
        <v>2010</v>
      </c>
      <c r="G6" s="19">
        <f t="shared" si="0"/>
        <v>0</v>
      </c>
      <c r="H6" s="82">
        <f aca="true" t="shared" si="2" ref="H6">(D6/C6)</f>
        <v>0.5</v>
      </c>
      <c r="I6" s="20"/>
    </row>
    <row r="7" spans="1:9" ht="15">
      <c r="A7" s="8">
        <v>220</v>
      </c>
      <c r="B7" s="9" t="s">
        <v>12</v>
      </c>
      <c r="C7" s="21">
        <v>0</v>
      </c>
      <c r="D7" s="11">
        <v>0</v>
      </c>
      <c r="E7" s="21">
        <v>0</v>
      </c>
      <c r="F7" s="10">
        <f t="shared" si="1"/>
        <v>0</v>
      </c>
      <c r="G7" s="12">
        <f t="shared" si="0"/>
        <v>0</v>
      </c>
      <c r="H7" s="82"/>
      <c r="I7" s="20"/>
    </row>
    <row r="8" spans="1:9" ht="15">
      <c r="A8" s="8">
        <v>221</v>
      </c>
      <c r="B8" s="9" t="s">
        <v>13</v>
      </c>
      <c r="C8" s="21">
        <v>0</v>
      </c>
      <c r="D8" s="11">
        <v>0</v>
      </c>
      <c r="E8" s="21">
        <v>0</v>
      </c>
      <c r="F8" s="10">
        <f>SUM(D8:E8)</f>
        <v>0</v>
      </c>
      <c r="G8" s="19">
        <f t="shared" si="0"/>
        <v>0</v>
      </c>
      <c r="H8" s="82"/>
      <c r="I8" s="20"/>
    </row>
    <row r="9" spans="1:9" ht="15">
      <c r="A9" s="8">
        <v>222</v>
      </c>
      <c r="B9" s="9" t="s">
        <v>14</v>
      </c>
      <c r="C9" s="21">
        <v>0</v>
      </c>
      <c r="D9" s="11">
        <v>0</v>
      </c>
      <c r="E9" s="21">
        <v>0</v>
      </c>
      <c r="F9" s="10">
        <f t="shared" si="1"/>
        <v>0</v>
      </c>
      <c r="G9" s="12">
        <f t="shared" si="0"/>
        <v>0</v>
      </c>
      <c r="H9" s="82"/>
      <c r="I9" s="20"/>
    </row>
    <row r="10" spans="1:9" ht="15">
      <c r="A10" s="8">
        <v>224</v>
      </c>
      <c r="B10" s="9" t="s">
        <v>15</v>
      </c>
      <c r="C10" s="21">
        <v>0</v>
      </c>
      <c r="D10" s="11">
        <v>2238</v>
      </c>
      <c r="E10" s="21">
        <v>0</v>
      </c>
      <c r="F10" s="10">
        <f t="shared" si="1"/>
        <v>2238</v>
      </c>
      <c r="G10" s="22">
        <f t="shared" si="0"/>
        <v>-2238</v>
      </c>
      <c r="H10" s="82"/>
      <c r="I10" s="20"/>
    </row>
    <row r="11" spans="1:9" ht="15">
      <c r="A11" s="8">
        <v>232</v>
      </c>
      <c r="B11" s="9" t="s">
        <v>16</v>
      </c>
      <c r="C11" s="21">
        <v>0</v>
      </c>
      <c r="D11" s="11">
        <v>6902</v>
      </c>
      <c r="E11" s="21">
        <v>0</v>
      </c>
      <c r="F11" s="10">
        <f t="shared" si="1"/>
        <v>6902</v>
      </c>
      <c r="G11" s="22">
        <f>C11-F11</f>
        <v>-6902</v>
      </c>
      <c r="H11" s="84"/>
      <c r="I11" s="20" t="s">
        <v>17</v>
      </c>
    </row>
    <row r="12" spans="1:9" ht="15">
      <c r="A12" s="8">
        <v>234</v>
      </c>
      <c r="B12" s="23" t="s">
        <v>18</v>
      </c>
      <c r="C12" s="10">
        <v>0</v>
      </c>
      <c r="D12" s="24">
        <v>0</v>
      </c>
      <c r="E12" s="10">
        <v>0</v>
      </c>
      <c r="F12" s="10">
        <f t="shared" si="1"/>
        <v>0</v>
      </c>
      <c r="G12" s="19">
        <f t="shared" si="0"/>
        <v>0</v>
      </c>
      <c r="H12" s="82"/>
      <c r="I12" s="20"/>
    </row>
    <row r="13" spans="1:9" ht="15">
      <c r="A13" s="8"/>
      <c r="B13" s="25" t="s">
        <v>19</v>
      </c>
      <c r="C13" s="26">
        <f>SUM(C5:C12)</f>
        <v>2160</v>
      </c>
      <c r="D13" s="26">
        <f>SUM(D5:D12)</f>
        <v>10171.89</v>
      </c>
      <c r="E13" s="26">
        <f>SUM(E5:E12)</f>
        <v>1128.11</v>
      </c>
      <c r="F13" s="26">
        <f>SUM(F5:F12)</f>
        <v>11300</v>
      </c>
      <c r="G13" s="27">
        <f t="shared" si="0"/>
        <v>-9140</v>
      </c>
      <c r="H13" s="86">
        <f>(D13/C13)</f>
        <v>4.709208333333333</v>
      </c>
      <c r="I13" s="20"/>
    </row>
    <row r="14" spans="1:9" ht="15">
      <c r="A14" s="8"/>
      <c r="B14" s="9"/>
      <c r="C14" s="28"/>
      <c r="D14" s="11"/>
      <c r="E14" s="28"/>
      <c r="F14" s="28"/>
      <c r="G14" s="12"/>
      <c r="H14" s="89"/>
      <c r="I14" s="20"/>
    </row>
    <row r="15" spans="1:9" ht="15">
      <c r="A15" s="8"/>
      <c r="B15" s="29" t="s">
        <v>20</v>
      </c>
      <c r="C15" s="28"/>
      <c r="D15" s="11"/>
      <c r="E15" s="28"/>
      <c r="F15" s="28"/>
      <c r="G15" s="12"/>
      <c r="H15" s="89"/>
      <c r="I15" s="20"/>
    </row>
    <row r="16" spans="1:9" ht="15">
      <c r="A16" s="8">
        <v>832</v>
      </c>
      <c r="B16" s="23" t="s">
        <v>16</v>
      </c>
      <c r="C16" s="10">
        <v>0</v>
      </c>
      <c r="D16" s="24">
        <v>0</v>
      </c>
      <c r="E16" s="10">
        <v>0</v>
      </c>
      <c r="F16" s="10">
        <f>SUM(D16:E16)</f>
        <v>0</v>
      </c>
      <c r="G16" s="12">
        <f>C16-F16</f>
        <v>0</v>
      </c>
      <c r="H16" s="89"/>
      <c r="I16" s="20"/>
    </row>
    <row r="17" spans="1:9" ht="15">
      <c r="A17" s="8"/>
      <c r="B17" s="25" t="s">
        <v>19</v>
      </c>
      <c r="C17" s="26">
        <f>SUM(C16)</f>
        <v>0</v>
      </c>
      <c r="D17" s="26">
        <f>SUM(D16)</f>
        <v>0</v>
      </c>
      <c r="E17" s="26">
        <f>SUM(E16)</f>
        <v>0</v>
      </c>
      <c r="F17" s="26">
        <f>SUM(F16)</f>
        <v>0</v>
      </c>
      <c r="G17" s="30">
        <f>C17-F17</f>
        <v>0</v>
      </c>
      <c r="H17" s="90"/>
      <c r="I17" s="20"/>
    </row>
    <row r="18" spans="1:9" ht="15">
      <c r="A18" s="8"/>
      <c r="B18" s="9"/>
      <c r="C18" s="28"/>
      <c r="D18" s="11"/>
      <c r="E18" s="28"/>
      <c r="F18" s="28"/>
      <c r="G18" s="12"/>
      <c r="H18" s="89"/>
      <c r="I18" s="20"/>
    </row>
    <row r="19" spans="1:9" ht="15">
      <c r="A19" s="8"/>
      <c r="B19" s="29" t="s">
        <v>21</v>
      </c>
      <c r="C19" s="28"/>
      <c r="D19" s="11"/>
      <c r="E19" s="28"/>
      <c r="F19" s="28"/>
      <c r="G19" s="12"/>
      <c r="H19" s="89"/>
      <c r="I19" s="20"/>
    </row>
    <row r="20" spans="1:9" ht="15">
      <c r="A20" s="8">
        <v>1000</v>
      </c>
      <c r="B20" s="9" t="s">
        <v>21</v>
      </c>
      <c r="C20" s="10">
        <v>3750</v>
      </c>
      <c r="D20" s="11">
        <v>1113</v>
      </c>
      <c r="E20" s="10">
        <v>2637</v>
      </c>
      <c r="F20" s="10">
        <f>SUM(D20:E20)</f>
        <v>3750</v>
      </c>
      <c r="G20" s="19">
        <f>C20-F20</f>
        <v>0</v>
      </c>
      <c r="H20" s="82">
        <f>(D20/C20)</f>
        <v>0.2968</v>
      </c>
      <c r="I20" s="20"/>
    </row>
    <row r="21" spans="1:9" ht="15">
      <c r="A21" s="31"/>
      <c r="B21" s="32" t="s">
        <v>19</v>
      </c>
      <c r="C21" s="33">
        <f>SUM(C20)</f>
        <v>3750</v>
      </c>
      <c r="D21" s="33">
        <f>SUM(D20)</f>
        <v>1113</v>
      </c>
      <c r="E21" s="33">
        <f>SUM(E20)</f>
        <v>2637</v>
      </c>
      <c r="F21" s="33">
        <f>SUM(F20)</f>
        <v>3750</v>
      </c>
      <c r="G21" s="34">
        <f>C21-F21</f>
        <v>0</v>
      </c>
      <c r="H21" s="86">
        <f>(D21/C21)</f>
        <v>0.2968</v>
      </c>
      <c r="I21" s="35"/>
    </row>
    <row r="22" spans="1:9" ht="15">
      <c r="A22" s="36"/>
      <c r="B22" s="37"/>
      <c r="C22" s="38"/>
      <c r="D22" s="39"/>
      <c r="E22" s="38"/>
      <c r="F22" s="38"/>
      <c r="G22" s="12"/>
      <c r="H22" s="91"/>
      <c r="I22" s="40"/>
    </row>
    <row r="23" spans="1:9" ht="15.75" thickBot="1">
      <c r="A23" s="41" t="s">
        <v>22</v>
      </c>
      <c r="B23" s="42"/>
      <c r="C23" s="43">
        <f>SUM(C13+C17+C21)</f>
        <v>5910</v>
      </c>
      <c r="D23" s="43">
        <f>SUM(D13+D17+D21)</f>
        <v>11284.89</v>
      </c>
      <c r="E23" s="43">
        <f>SUM(E13+E17+E21)</f>
        <v>3765.1099999999997</v>
      </c>
      <c r="F23" s="43">
        <f>SUM(F13+F17+F21)</f>
        <v>15050</v>
      </c>
      <c r="G23" s="27">
        <f>C23-F23</f>
        <v>-9140</v>
      </c>
      <c r="H23" s="86">
        <f>(D23/C23)</f>
        <v>1.909456852791878</v>
      </c>
      <c r="I23" s="35"/>
    </row>
    <row r="24" spans="1:9" ht="15">
      <c r="A24" s="44"/>
      <c r="B24" s="45"/>
      <c r="C24" s="46"/>
      <c r="D24" s="47"/>
      <c r="E24" s="46"/>
      <c r="F24" s="47"/>
      <c r="G24" s="12"/>
      <c r="H24" s="48"/>
      <c r="I24" s="35"/>
    </row>
    <row r="25" spans="1:9" ht="15.75" thickBot="1">
      <c r="A25" s="44"/>
      <c r="B25" s="45"/>
      <c r="C25" s="46"/>
      <c r="D25" s="47"/>
      <c r="E25" s="46"/>
      <c r="F25" s="47"/>
      <c r="G25" s="12"/>
      <c r="H25" s="48"/>
      <c r="I25" s="35"/>
    </row>
    <row r="26" spans="1:9" ht="39" customHeight="1" thickBot="1">
      <c r="A26" s="1" t="s">
        <v>23</v>
      </c>
      <c r="B26" s="2" t="s">
        <v>0</v>
      </c>
      <c r="C26" s="3" t="s">
        <v>24</v>
      </c>
      <c r="D26" s="4" t="s">
        <v>25</v>
      </c>
      <c r="E26" s="5" t="s">
        <v>3</v>
      </c>
      <c r="F26" s="4" t="s">
        <v>26</v>
      </c>
      <c r="G26" s="6" t="s">
        <v>5</v>
      </c>
      <c r="H26" s="81" t="s">
        <v>6</v>
      </c>
      <c r="I26" s="7" t="s">
        <v>7</v>
      </c>
    </row>
    <row r="27" spans="1:9" ht="15.75">
      <c r="A27" s="92" t="s">
        <v>27</v>
      </c>
      <c r="B27" s="93"/>
      <c r="C27" s="94"/>
      <c r="D27" s="95"/>
      <c r="E27" s="95"/>
      <c r="F27" s="96"/>
      <c r="G27" s="95"/>
      <c r="H27" s="97"/>
      <c r="I27" s="98"/>
    </row>
    <row r="28" spans="1:9" ht="12.75" customHeight="1">
      <c r="A28" s="8">
        <v>350</v>
      </c>
      <c r="B28" s="9" t="s">
        <v>28</v>
      </c>
      <c r="C28" s="21">
        <v>147500</v>
      </c>
      <c r="D28" s="11">
        <v>23193.81</v>
      </c>
      <c r="E28" s="21">
        <v>124306.19</v>
      </c>
      <c r="F28" s="10">
        <f aca="true" t="shared" si="3" ref="F28:F34">SUM(D28:E28)</f>
        <v>147500</v>
      </c>
      <c r="G28" s="19">
        <f aca="true" t="shared" si="4" ref="G28:G74">C28-F28</f>
        <v>0</v>
      </c>
      <c r="H28" s="82">
        <f aca="true" t="shared" si="5" ref="H28:H60">(D28/C28)</f>
        <v>0.15724616949152542</v>
      </c>
      <c r="I28" s="20" t="s">
        <v>29</v>
      </c>
    </row>
    <row r="29" spans="1:9" ht="12.75" customHeight="1">
      <c r="A29" s="8">
        <v>351</v>
      </c>
      <c r="B29" s="9" t="s">
        <v>30</v>
      </c>
      <c r="C29" s="21">
        <v>2100</v>
      </c>
      <c r="D29" s="49">
        <v>0</v>
      </c>
      <c r="E29" s="21">
        <v>2100</v>
      </c>
      <c r="F29" s="10">
        <f t="shared" si="3"/>
        <v>2100</v>
      </c>
      <c r="G29" s="19">
        <f t="shared" si="4"/>
        <v>0</v>
      </c>
      <c r="H29" s="82">
        <f t="shared" si="5"/>
        <v>0</v>
      </c>
      <c r="I29" s="50"/>
    </row>
    <row r="30" spans="1:9" ht="12.75" customHeight="1">
      <c r="A30" s="8">
        <v>352</v>
      </c>
      <c r="B30" s="9" t="s">
        <v>31</v>
      </c>
      <c r="C30" s="21">
        <v>0</v>
      </c>
      <c r="D30" s="11">
        <v>0</v>
      </c>
      <c r="E30" s="21">
        <v>0</v>
      </c>
      <c r="F30" s="10">
        <f t="shared" si="3"/>
        <v>0</v>
      </c>
      <c r="G30" s="19">
        <f t="shared" si="4"/>
        <v>0</v>
      </c>
      <c r="H30" s="82"/>
      <c r="I30" s="20"/>
    </row>
    <row r="31" spans="1:9" ht="12.75" customHeight="1">
      <c r="A31" s="51">
        <v>354</v>
      </c>
      <c r="B31" s="52" t="s">
        <v>32</v>
      </c>
      <c r="C31" s="53">
        <v>620</v>
      </c>
      <c r="D31" s="54">
        <v>4246.76</v>
      </c>
      <c r="E31" s="53">
        <v>0</v>
      </c>
      <c r="F31" s="55">
        <f t="shared" si="3"/>
        <v>4246.76</v>
      </c>
      <c r="G31" s="56">
        <f t="shared" si="4"/>
        <v>-3626.76</v>
      </c>
      <c r="H31" s="83">
        <f t="shared" si="5"/>
        <v>6.849612903225807</v>
      </c>
      <c r="I31" s="57" t="s">
        <v>33</v>
      </c>
    </row>
    <row r="32" spans="1:9" ht="12.75" customHeight="1">
      <c r="A32" s="8">
        <v>355</v>
      </c>
      <c r="B32" s="9" t="s">
        <v>34</v>
      </c>
      <c r="C32" s="21">
        <v>0</v>
      </c>
      <c r="D32" s="11">
        <v>0</v>
      </c>
      <c r="E32" s="21">
        <v>0</v>
      </c>
      <c r="F32" s="10">
        <f t="shared" si="3"/>
        <v>0</v>
      </c>
      <c r="G32" s="19">
        <f t="shared" si="4"/>
        <v>0</v>
      </c>
      <c r="H32" s="82"/>
      <c r="I32" s="20"/>
    </row>
    <row r="33" spans="1:9" ht="12.75" customHeight="1">
      <c r="A33" s="8">
        <v>356</v>
      </c>
      <c r="B33" s="9" t="s">
        <v>35</v>
      </c>
      <c r="C33" s="21">
        <v>2800</v>
      </c>
      <c r="D33" s="11">
        <v>0</v>
      </c>
      <c r="E33" s="21">
        <v>2800</v>
      </c>
      <c r="F33" s="10">
        <f t="shared" si="3"/>
        <v>2800</v>
      </c>
      <c r="G33" s="19">
        <f t="shared" si="4"/>
        <v>0</v>
      </c>
      <c r="H33" s="82">
        <f t="shared" si="5"/>
        <v>0</v>
      </c>
      <c r="I33" s="20"/>
    </row>
    <row r="34" spans="1:9" ht="12.75" customHeight="1">
      <c r="A34" s="8">
        <v>357</v>
      </c>
      <c r="B34" s="9" t="s">
        <v>36</v>
      </c>
      <c r="C34" s="21">
        <v>50</v>
      </c>
      <c r="D34" s="11">
        <v>0</v>
      </c>
      <c r="E34" s="21">
        <v>50</v>
      </c>
      <c r="F34" s="10">
        <f t="shared" si="3"/>
        <v>50</v>
      </c>
      <c r="G34" s="19">
        <f t="shared" si="4"/>
        <v>0</v>
      </c>
      <c r="H34" s="82">
        <f t="shared" si="5"/>
        <v>0</v>
      </c>
      <c r="I34" s="20"/>
    </row>
    <row r="35" spans="1:9" ht="12.75" customHeight="1">
      <c r="A35" s="8">
        <v>358</v>
      </c>
      <c r="B35" s="9" t="s">
        <v>37</v>
      </c>
      <c r="C35" s="21">
        <f>SUM(C36:C37)</f>
        <v>9644</v>
      </c>
      <c r="D35" s="21">
        <f>SUM(D36:D37)</f>
        <v>339.24</v>
      </c>
      <c r="E35" s="21">
        <f>SUM(E36:E37)</f>
        <v>9304.76</v>
      </c>
      <c r="F35" s="21">
        <f>SUM(F36:F37)</f>
        <v>9644</v>
      </c>
      <c r="G35" s="19">
        <f t="shared" si="4"/>
        <v>0</v>
      </c>
      <c r="H35" s="82">
        <f t="shared" si="5"/>
        <v>0.035176275404396516</v>
      </c>
      <c r="I35" s="20"/>
    </row>
    <row r="36" spans="1:9" ht="12.75" customHeight="1">
      <c r="A36" s="31" t="s">
        <v>38</v>
      </c>
      <c r="B36" s="37" t="s">
        <v>39</v>
      </c>
      <c r="C36" s="28">
        <v>8000</v>
      </c>
      <c r="D36" s="39">
        <v>0</v>
      </c>
      <c r="E36" s="28">
        <v>8000</v>
      </c>
      <c r="F36" s="28">
        <f aca="true" t="shared" si="6" ref="F36:F37">SUM(D36:E36)</f>
        <v>8000</v>
      </c>
      <c r="G36" s="58">
        <f t="shared" si="4"/>
        <v>0</v>
      </c>
      <c r="H36" s="82">
        <f t="shared" si="5"/>
        <v>0</v>
      </c>
      <c r="I36" s="40"/>
    </row>
    <row r="37" spans="1:9" ht="12.75" customHeight="1">
      <c r="A37" s="59" t="s">
        <v>40</v>
      </c>
      <c r="B37" s="60" t="s">
        <v>41</v>
      </c>
      <c r="C37" s="61">
        <v>1644</v>
      </c>
      <c r="D37" s="62">
        <v>339.24</v>
      </c>
      <c r="E37" s="61">
        <v>1304.76</v>
      </c>
      <c r="F37" s="28">
        <f t="shared" si="6"/>
        <v>1644</v>
      </c>
      <c r="G37" s="58">
        <f t="shared" si="4"/>
        <v>0</v>
      </c>
      <c r="H37" s="82">
        <f t="shared" si="5"/>
        <v>0.20635036496350365</v>
      </c>
      <c r="I37" s="40" t="s">
        <v>42</v>
      </c>
    </row>
    <row r="38" spans="1:9" ht="12.75" customHeight="1">
      <c r="A38" s="8">
        <v>359</v>
      </c>
      <c r="B38" s="9" t="s">
        <v>43</v>
      </c>
      <c r="C38" s="21">
        <v>250</v>
      </c>
      <c r="D38" s="11">
        <v>0</v>
      </c>
      <c r="E38" s="21">
        <v>250</v>
      </c>
      <c r="F38" s="21">
        <f>SUM(D38:E38)</f>
        <v>250</v>
      </c>
      <c r="G38" s="12">
        <f t="shared" si="4"/>
        <v>0</v>
      </c>
      <c r="H38" s="82">
        <f t="shared" si="5"/>
        <v>0</v>
      </c>
      <c r="I38" s="63"/>
    </row>
    <row r="39" spans="1:9" ht="12.75" customHeight="1">
      <c r="A39" s="8">
        <v>360</v>
      </c>
      <c r="B39" s="9" t="s">
        <v>44</v>
      </c>
      <c r="C39" s="10">
        <v>100</v>
      </c>
      <c r="D39" s="11">
        <v>0</v>
      </c>
      <c r="E39" s="10">
        <v>100</v>
      </c>
      <c r="F39" s="21">
        <f>SUM(D39:E39)</f>
        <v>100</v>
      </c>
      <c r="G39" s="19">
        <f t="shared" si="4"/>
        <v>0</v>
      </c>
      <c r="H39" s="82">
        <f t="shared" si="5"/>
        <v>0</v>
      </c>
      <c r="I39" s="20"/>
    </row>
    <row r="40" spans="1:9" ht="12.75" customHeight="1">
      <c r="A40" s="8">
        <v>361</v>
      </c>
      <c r="B40" s="9" t="s">
        <v>45</v>
      </c>
      <c r="C40" s="21">
        <f>SUM(C41:C46)</f>
        <v>1950</v>
      </c>
      <c r="D40" s="21">
        <f>SUM(D41:D46)</f>
        <v>50</v>
      </c>
      <c r="E40" s="21">
        <f>SUM(E41:E46)</f>
        <v>1900</v>
      </c>
      <c r="F40" s="21">
        <f>SUM(F41:F46)</f>
        <v>1950</v>
      </c>
      <c r="G40" s="19">
        <f t="shared" si="4"/>
        <v>0</v>
      </c>
      <c r="H40" s="82">
        <f t="shared" si="5"/>
        <v>0.02564102564102564</v>
      </c>
      <c r="I40" s="20"/>
    </row>
    <row r="41" spans="1:9" ht="12.75" customHeight="1">
      <c r="A41" s="31" t="s">
        <v>46</v>
      </c>
      <c r="B41" s="37" t="s">
        <v>47</v>
      </c>
      <c r="C41" s="38">
        <v>50</v>
      </c>
      <c r="D41" s="39">
        <v>0</v>
      </c>
      <c r="E41" s="38">
        <v>50</v>
      </c>
      <c r="F41" s="38">
        <f>SUM(D41:E41)</f>
        <v>50</v>
      </c>
      <c r="G41" s="58">
        <f t="shared" si="4"/>
        <v>0</v>
      </c>
      <c r="H41" s="82">
        <f t="shared" si="5"/>
        <v>0</v>
      </c>
      <c r="I41" s="40"/>
    </row>
    <row r="42" spans="1:9" ht="12.75" customHeight="1">
      <c r="A42" s="31" t="s">
        <v>48</v>
      </c>
      <c r="B42" s="37" t="s">
        <v>49</v>
      </c>
      <c r="C42" s="38">
        <v>200</v>
      </c>
      <c r="D42" s="39">
        <v>0</v>
      </c>
      <c r="E42" s="38">
        <v>200</v>
      </c>
      <c r="F42" s="38">
        <f aca="true" t="shared" si="7" ref="F42:F46">SUM(D42:E42)</f>
        <v>200</v>
      </c>
      <c r="G42" s="58">
        <f t="shared" si="4"/>
        <v>0</v>
      </c>
      <c r="H42" s="82">
        <f t="shared" si="5"/>
        <v>0</v>
      </c>
      <c r="I42" s="40"/>
    </row>
    <row r="43" spans="1:9" ht="12.75" customHeight="1">
      <c r="A43" s="31" t="s">
        <v>50</v>
      </c>
      <c r="B43" s="37" t="s">
        <v>51</v>
      </c>
      <c r="C43" s="38">
        <v>650</v>
      </c>
      <c r="D43" s="39">
        <v>0</v>
      </c>
      <c r="E43" s="38">
        <v>650</v>
      </c>
      <c r="F43" s="38">
        <f t="shared" si="7"/>
        <v>650</v>
      </c>
      <c r="G43" s="58">
        <f t="shared" si="4"/>
        <v>0</v>
      </c>
      <c r="H43" s="82">
        <f t="shared" si="5"/>
        <v>0</v>
      </c>
      <c r="I43" s="64"/>
    </row>
    <row r="44" spans="1:9" ht="12.75" customHeight="1">
      <c r="A44" s="31" t="s">
        <v>52</v>
      </c>
      <c r="B44" s="37" t="s">
        <v>53</v>
      </c>
      <c r="C44" s="38">
        <v>950</v>
      </c>
      <c r="D44" s="39">
        <v>0</v>
      </c>
      <c r="E44" s="38">
        <v>950</v>
      </c>
      <c r="F44" s="38">
        <f t="shared" si="7"/>
        <v>950</v>
      </c>
      <c r="G44" s="58">
        <f t="shared" si="4"/>
        <v>0</v>
      </c>
      <c r="H44" s="82">
        <f t="shared" si="5"/>
        <v>0</v>
      </c>
      <c r="I44" s="64"/>
    </row>
    <row r="45" spans="1:9" ht="12.75" customHeight="1">
      <c r="A45" s="31" t="s">
        <v>54</v>
      </c>
      <c r="B45" s="37" t="s">
        <v>55</v>
      </c>
      <c r="C45" s="61">
        <v>50</v>
      </c>
      <c r="D45" s="39">
        <v>0</v>
      </c>
      <c r="E45" s="61">
        <v>50</v>
      </c>
      <c r="F45" s="38">
        <f t="shared" si="7"/>
        <v>50</v>
      </c>
      <c r="G45" s="58">
        <f t="shared" si="4"/>
        <v>0</v>
      </c>
      <c r="H45" s="82">
        <f t="shared" si="5"/>
        <v>0</v>
      </c>
      <c r="I45" s="40"/>
    </row>
    <row r="46" spans="1:9" ht="12.75" customHeight="1">
      <c r="A46" s="31" t="s">
        <v>56</v>
      </c>
      <c r="B46" s="37" t="s">
        <v>57</v>
      </c>
      <c r="C46" s="38">
        <v>50</v>
      </c>
      <c r="D46" s="39">
        <v>50</v>
      </c>
      <c r="E46" s="38">
        <v>0</v>
      </c>
      <c r="F46" s="38">
        <f t="shared" si="7"/>
        <v>50</v>
      </c>
      <c r="G46" s="58">
        <f t="shared" si="4"/>
        <v>0</v>
      </c>
      <c r="H46" s="82">
        <f t="shared" si="5"/>
        <v>1</v>
      </c>
      <c r="I46" s="40" t="s">
        <v>58</v>
      </c>
    </row>
    <row r="47" spans="1:9" ht="12.75" customHeight="1">
      <c r="A47" s="8">
        <v>362</v>
      </c>
      <c r="B47" s="9" t="s">
        <v>59</v>
      </c>
      <c r="C47" s="21">
        <v>600</v>
      </c>
      <c r="D47" s="11">
        <v>0</v>
      </c>
      <c r="E47" s="21">
        <v>600</v>
      </c>
      <c r="F47" s="21">
        <f>SUM(D47:E47)</f>
        <v>600</v>
      </c>
      <c r="G47" s="19">
        <f t="shared" si="4"/>
        <v>0</v>
      </c>
      <c r="H47" s="82">
        <f t="shared" si="5"/>
        <v>0</v>
      </c>
      <c r="I47" s="20"/>
    </row>
    <row r="48" spans="1:9" ht="12.75" customHeight="1">
      <c r="A48" s="8">
        <v>363</v>
      </c>
      <c r="B48" s="9" t="s">
        <v>60</v>
      </c>
      <c r="C48" s="21">
        <v>550</v>
      </c>
      <c r="D48" s="11">
        <v>100.28</v>
      </c>
      <c r="E48" s="21">
        <v>449.72</v>
      </c>
      <c r="F48" s="21">
        <f>SUM(D48:E48)</f>
        <v>550</v>
      </c>
      <c r="G48" s="19">
        <f t="shared" si="4"/>
        <v>0</v>
      </c>
      <c r="H48" s="82">
        <f t="shared" si="5"/>
        <v>0.18232727272727273</v>
      </c>
      <c r="I48" s="20" t="s">
        <v>61</v>
      </c>
    </row>
    <row r="49" spans="1:9" ht="12.75" customHeight="1">
      <c r="A49" s="8">
        <v>364</v>
      </c>
      <c r="B49" s="9" t="s">
        <v>62</v>
      </c>
      <c r="C49" s="21">
        <f>SUM(C50:C54)</f>
        <v>3170</v>
      </c>
      <c r="D49" s="21">
        <f>SUM(D50:D54)</f>
        <v>84.18</v>
      </c>
      <c r="E49" s="21">
        <f>SUM(E50:E54)</f>
        <v>3085.82</v>
      </c>
      <c r="F49" s="21">
        <f>SUM(F50:F54)</f>
        <v>3170</v>
      </c>
      <c r="G49" s="19">
        <f t="shared" si="4"/>
        <v>0</v>
      </c>
      <c r="H49" s="82">
        <f t="shared" si="5"/>
        <v>0.026555205047318613</v>
      </c>
      <c r="I49" s="20"/>
    </row>
    <row r="50" spans="1:9" ht="12.75" customHeight="1">
      <c r="A50" s="31" t="s">
        <v>63</v>
      </c>
      <c r="B50" s="37" t="s">
        <v>64</v>
      </c>
      <c r="C50" s="65">
        <v>1500</v>
      </c>
      <c r="D50" s="39">
        <v>0</v>
      </c>
      <c r="E50" s="65">
        <v>1500</v>
      </c>
      <c r="F50" s="38">
        <f aca="true" t="shared" si="8" ref="F50:F54">SUM(D50:E50)</f>
        <v>1500</v>
      </c>
      <c r="G50" s="58">
        <f t="shared" si="4"/>
        <v>0</v>
      </c>
      <c r="H50" s="82">
        <f t="shared" si="5"/>
        <v>0</v>
      </c>
      <c r="I50" s="40"/>
    </row>
    <row r="51" spans="1:9" ht="12.75" customHeight="1">
      <c r="A51" s="31" t="s">
        <v>65</v>
      </c>
      <c r="B51" s="37" t="s">
        <v>66</v>
      </c>
      <c r="C51" s="38">
        <v>1000</v>
      </c>
      <c r="D51" s="39">
        <v>71.68</v>
      </c>
      <c r="E51" s="38">
        <v>928.32</v>
      </c>
      <c r="F51" s="38">
        <f t="shared" si="8"/>
        <v>1000</v>
      </c>
      <c r="G51" s="58">
        <f t="shared" si="4"/>
        <v>0</v>
      </c>
      <c r="H51" s="82">
        <f t="shared" si="5"/>
        <v>0.07168000000000001</v>
      </c>
      <c r="I51" s="40"/>
    </row>
    <row r="52" spans="1:9" ht="12.75" customHeight="1">
      <c r="A52" s="31" t="s">
        <v>67</v>
      </c>
      <c r="B52" s="37" t="s">
        <v>68</v>
      </c>
      <c r="C52" s="61">
        <v>120</v>
      </c>
      <c r="D52" s="39">
        <v>9.6</v>
      </c>
      <c r="E52" s="61">
        <v>110.4</v>
      </c>
      <c r="F52" s="38">
        <f t="shared" si="8"/>
        <v>120</v>
      </c>
      <c r="G52" s="58">
        <f t="shared" si="4"/>
        <v>0</v>
      </c>
      <c r="H52" s="82">
        <f t="shared" si="5"/>
        <v>0.08</v>
      </c>
      <c r="I52" s="40" t="s">
        <v>69</v>
      </c>
    </row>
    <row r="53" spans="1:9" ht="12.75" customHeight="1">
      <c r="A53" s="31" t="s">
        <v>70</v>
      </c>
      <c r="B53" s="37" t="s">
        <v>71</v>
      </c>
      <c r="C53" s="38">
        <v>500</v>
      </c>
      <c r="D53" s="39">
        <v>2.9</v>
      </c>
      <c r="E53" s="38">
        <v>497.1</v>
      </c>
      <c r="F53" s="38">
        <f t="shared" si="8"/>
        <v>500</v>
      </c>
      <c r="G53" s="58">
        <f t="shared" si="4"/>
        <v>0</v>
      </c>
      <c r="H53" s="82">
        <f t="shared" si="5"/>
        <v>0.0058</v>
      </c>
      <c r="I53" s="40"/>
    </row>
    <row r="54" spans="1:9" ht="12.75" customHeight="1">
      <c r="A54" s="31" t="s">
        <v>72</v>
      </c>
      <c r="B54" s="37" t="s">
        <v>73</v>
      </c>
      <c r="C54" s="38">
        <v>50</v>
      </c>
      <c r="D54" s="39">
        <v>0</v>
      </c>
      <c r="E54" s="38">
        <v>50</v>
      </c>
      <c r="F54" s="38">
        <f t="shared" si="8"/>
        <v>50</v>
      </c>
      <c r="G54" s="58">
        <f t="shared" si="4"/>
        <v>0</v>
      </c>
      <c r="H54" s="82">
        <f t="shared" si="5"/>
        <v>0</v>
      </c>
      <c r="I54" s="40"/>
    </row>
    <row r="55" spans="1:9" ht="12.75" customHeight="1">
      <c r="A55" s="8">
        <v>365</v>
      </c>
      <c r="B55" s="9" t="s">
        <v>74</v>
      </c>
      <c r="C55" s="10">
        <v>3000</v>
      </c>
      <c r="D55" s="11">
        <v>0</v>
      </c>
      <c r="E55" s="10">
        <v>3000</v>
      </c>
      <c r="F55" s="10">
        <f>SUM(D55:E55)</f>
        <v>3000</v>
      </c>
      <c r="G55" s="19">
        <f t="shared" si="4"/>
        <v>0</v>
      </c>
      <c r="H55" s="82">
        <f t="shared" si="5"/>
        <v>0</v>
      </c>
      <c r="I55" s="20" t="s">
        <v>75</v>
      </c>
    </row>
    <row r="56" spans="1:9" ht="12.75" customHeight="1">
      <c r="A56" s="8">
        <v>366</v>
      </c>
      <c r="B56" s="9" t="s">
        <v>76</v>
      </c>
      <c r="C56" s="21">
        <v>1500</v>
      </c>
      <c r="D56" s="11">
        <v>90</v>
      </c>
      <c r="E56" s="21">
        <v>1410</v>
      </c>
      <c r="F56" s="10">
        <f aca="true" t="shared" si="9" ref="F56:F57">SUM(D56:E56)</f>
        <v>1500</v>
      </c>
      <c r="G56" s="19">
        <f t="shared" si="4"/>
        <v>0</v>
      </c>
      <c r="H56" s="82">
        <f t="shared" si="5"/>
        <v>0.06</v>
      </c>
      <c r="I56" s="20" t="s">
        <v>77</v>
      </c>
    </row>
    <row r="57" spans="1:9" ht="12.75" customHeight="1">
      <c r="A57" s="8">
        <v>367</v>
      </c>
      <c r="B57" s="9" t="s">
        <v>78</v>
      </c>
      <c r="C57" s="21">
        <v>2750</v>
      </c>
      <c r="D57" s="11">
        <v>0</v>
      </c>
      <c r="E57" s="21">
        <v>2750</v>
      </c>
      <c r="F57" s="10">
        <f t="shared" si="9"/>
        <v>2750</v>
      </c>
      <c r="G57" s="19">
        <f t="shared" si="4"/>
        <v>0</v>
      </c>
      <c r="H57" s="82">
        <f t="shared" si="5"/>
        <v>0</v>
      </c>
      <c r="I57" s="20"/>
    </row>
    <row r="58" spans="1:9" ht="12.75" customHeight="1">
      <c r="A58" s="8">
        <v>368</v>
      </c>
      <c r="B58" s="9" t="s">
        <v>79</v>
      </c>
      <c r="C58" s="21">
        <f>SUM(C59:C62)</f>
        <v>600</v>
      </c>
      <c r="D58" s="21">
        <f>SUM(D59:D62)</f>
        <v>0</v>
      </c>
      <c r="E58" s="21">
        <f>SUM(E59:E62)</f>
        <v>600</v>
      </c>
      <c r="F58" s="21">
        <f>SUM(F59:F62)</f>
        <v>600</v>
      </c>
      <c r="G58" s="19">
        <f t="shared" si="4"/>
        <v>0</v>
      </c>
      <c r="H58" s="82">
        <f t="shared" si="5"/>
        <v>0</v>
      </c>
      <c r="I58" s="20"/>
    </row>
    <row r="59" spans="1:9" ht="12.75" customHeight="1">
      <c r="A59" s="31" t="s">
        <v>80</v>
      </c>
      <c r="B59" s="37" t="s">
        <v>30</v>
      </c>
      <c r="C59" s="38">
        <v>0</v>
      </c>
      <c r="D59" s="39">
        <v>0</v>
      </c>
      <c r="E59" s="61">
        <v>0</v>
      </c>
      <c r="F59" s="38">
        <f>SUM(D59:E59)</f>
        <v>0</v>
      </c>
      <c r="G59" s="58">
        <f t="shared" si="4"/>
        <v>0</v>
      </c>
      <c r="H59" s="82"/>
      <c r="I59" s="40"/>
    </row>
    <row r="60" spans="1:9" ht="12.75" customHeight="1" thickBot="1">
      <c r="A60" s="31" t="s">
        <v>81</v>
      </c>
      <c r="B60" s="37" t="s">
        <v>82</v>
      </c>
      <c r="C60" s="38">
        <v>100</v>
      </c>
      <c r="D60" s="39">
        <v>0</v>
      </c>
      <c r="E60" s="38">
        <v>100</v>
      </c>
      <c r="F60" s="38">
        <f>SUM(D60:E60)</f>
        <v>100</v>
      </c>
      <c r="G60" s="58">
        <f t="shared" si="4"/>
        <v>0</v>
      </c>
      <c r="H60" s="82">
        <f t="shared" si="5"/>
        <v>0</v>
      </c>
      <c r="I60" s="40"/>
    </row>
    <row r="61" spans="1:9" ht="39" customHeight="1" thickBot="1">
      <c r="A61" s="1" t="s">
        <v>23</v>
      </c>
      <c r="B61" s="2" t="s">
        <v>0</v>
      </c>
      <c r="C61" s="3" t="s">
        <v>24</v>
      </c>
      <c r="D61" s="4" t="s">
        <v>25</v>
      </c>
      <c r="E61" s="5" t="s">
        <v>3</v>
      </c>
      <c r="F61" s="4" t="s">
        <v>26</v>
      </c>
      <c r="G61" s="6" t="s">
        <v>5</v>
      </c>
      <c r="H61" s="81" t="s">
        <v>6</v>
      </c>
      <c r="I61" s="7" t="s">
        <v>7</v>
      </c>
    </row>
    <row r="62" spans="1:9" ht="12.75" customHeight="1">
      <c r="A62" s="31" t="s">
        <v>83</v>
      </c>
      <c r="B62" s="37" t="s">
        <v>84</v>
      </c>
      <c r="C62" s="38">
        <v>500</v>
      </c>
      <c r="D62" s="39">
        <v>0</v>
      </c>
      <c r="E62" s="38">
        <v>500</v>
      </c>
      <c r="F62" s="38">
        <f>SUM(D62:E62)</f>
        <v>500</v>
      </c>
      <c r="G62" s="58">
        <f t="shared" si="4"/>
        <v>0</v>
      </c>
      <c r="H62" s="82">
        <f aca="true" t="shared" si="10" ref="H62:H75">(D62/C62)</f>
        <v>0</v>
      </c>
      <c r="I62" s="40"/>
    </row>
    <row r="63" spans="1:9" ht="12.75" customHeight="1">
      <c r="A63" s="8">
        <v>369</v>
      </c>
      <c r="B63" s="9" t="s">
        <v>14</v>
      </c>
      <c r="C63" s="21">
        <v>0</v>
      </c>
      <c r="D63" s="11">
        <v>0</v>
      </c>
      <c r="E63" s="21">
        <v>0</v>
      </c>
      <c r="F63" s="21">
        <f>SUM(D63:E63)</f>
        <v>0</v>
      </c>
      <c r="G63" s="19">
        <f t="shared" si="4"/>
        <v>0</v>
      </c>
      <c r="H63" s="82"/>
      <c r="I63" s="20"/>
    </row>
    <row r="64" spans="1:9" ht="12.75" customHeight="1">
      <c r="A64" s="8">
        <v>374</v>
      </c>
      <c r="B64" s="9" t="s">
        <v>15</v>
      </c>
      <c r="C64" s="21">
        <f>SUM(C65:C66)</f>
        <v>2700</v>
      </c>
      <c r="D64" s="21">
        <f>SUM(D65:D66)</f>
        <v>450</v>
      </c>
      <c r="E64" s="21">
        <f>SUM(E65:E66)</f>
        <v>2250</v>
      </c>
      <c r="F64" s="21">
        <f>SUM(F65:F66)</f>
        <v>2700</v>
      </c>
      <c r="G64" s="19">
        <f t="shared" si="4"/>
        <v>0</v>
      </c>
      <c r="H64" s="82">
        <f t="shared" si="10"/>
        <v>0.16666666666666666</v>
      </c>
      <c r="I64" s="20"/>
    </row>
    <row r="65" spans="1:9" ht="12.75" customHeight="1">
      <c r="A65" s="59" t="s">
        <v>85</v>
      </c>
      <c r="B65" s="60" t="s">
        <v>86</v>
      </c>
      <c r="C65" s="61">
        <v>0</v>
      </c>
      <c r="D65" s="62">
        <v>0</v>
      </c>
      <c r="E65" s="61">
        <v>0</v>
      </c>
      <c r="F65" s="38">
        <f aca="true" t="shared" si="11" ref="F65:F66">SUM(D65:E65)</f>
        <v>0</v>
      </c>
      <c r="G65" s="58">
        <f t="shared" si="4"/>
        <v>0</v>
      </c>
      <c r="H65" s="82"/>
      <c r="I65" s="20" t="s">
        <v>87</v>
      </c>
    </row>
    <row r="66" spans="1:9" ht="12.75" customHeight="1">
      <c r="A66" s="59" t="s">
        <v>88</v>
      </c>
      <c r="B66" s="60" t="s">
        <v>89</v>
      </c>
      <c r="C66" s="61">
        <v>2700</v>
      </c>
      <c r="D66" s="62">
        <v>450</v>
      </c>
      <c r="E66" s="61">
        <v>2250</v>
      </c>
      <c r="F66" s="38">
        <f t="shared" si="11"/>
        <v>2700</v>
      </c>
      <c r="G66" s="58">
        <f t="shared" si="4"/>
        <v>0</v>
      </c>
      <c r="H66" s="82">
        <f t="shared" si="10"/>
        <v>0.16666666666666666</v>
      </c>
      <c r="I66" s="20" t="s">
        <v>90</v>
      </c>
    </row>
    <row r="67" spans="1:9" ht="12.75" customHeight="1">
      <c r="A67" s="8">
        <v>378</v>
      </c>
      <c r="B67" s="9" t="s">
        <v>91</v>
      </c>
      <c r="C67" s="10">
        <v>500</v>
      </c>
      <c r="D67" s="11">
        <v>0</v>
      </c>
      <c r="E67" s="10">
        <v>500</v>
      </c>
      <c r="F67" s="10">
        <f>SUM(D67:E67)</f>
        <v>500</v>
      </c>
      <c r="G67" s="19">
        <f t="shared" si="4"/>
        <v>0</v>
      </c>
      <c r="H67" s="82">
        <f t="shared" si="10"/>
        <v>0</v>
      </c>
      <c r="I67" s="20"/>
    </row>
    <row r="68" spans="1:9" ht="12.75" customHeight="1">
      <c r="A68" s="8">
        <v>379</v>
      </c>
      <c r="B68" s="9" t="s">
        <v>16</v>
      </c>
      <c r="C68" s="21">
        <v>0</v>
      </c>
      <c r="D68" s="11">
        <v>0</v>
      </c>
      <c r="E68" s="21">
        <v>0</v>
      </c>
      <c r="F68" s="10">
        <f aca="true" t="shared" si="12" ref="F68:F74">SUM(D68:E68)</f>
        <v>0</v>
      </c>
      <c r="G68" s="19">
        <f t="shared" si="4"/>
        <v>0</v>
      </c>
      <c r="H68" s="82"/>
      <c r="I68" s="20"/>
    </row>
    <row r="69" spans="1:9" ht="12.75" customHeight="1">
      <c r="A69" s="8">
        <v>380</v>
      </c>
      <c r="B69" s="9" t="s">
        <v>92</v>
      </c>
      <c r="C69" s="21">
        <v>2189</v>
      </c>
      <c r="D69" s="11">
        <v>0</v>
      </c>
      <c r="E69" s="21">
        <v>2189</v>
      </c>
      <c r="F69" s="10">
        <f t="shared" si="12"/>
        <v>2189</v>
      </c>
      <c r="G69" s="19">
        <f t="shared" si="4"/>
        <v>0</v>
      </c>
      <c r="H69" s="82">
        <f t="shared" si="10"/>
        <v>0</v>
      </c>
      <c r="I69" s="20"/>
    </row>
    <row r="70" spans="1:9" ht="12.75" customHeight="1">
      <c r="A70" s="8">
        <v>381</v>
      </c>
      <c r="B70" s="9" t="s">
        <v>93</v>
      </c>
      <c r="C70" s="21">
        <v>0</v>
      </c>
      <c r="D70" s="11">
        <v>0</v>
      </c>
      <c r="E70" s="21">
        <v>0</v>
      </c>
      <c r="F70" s="10">
        <f t="shared" si="12"/>
        <v>0</v>
      </c>
      <c r="G70" s="19">
        <f t="shared" si="4"/>
        <v>0</v>
      </c>
      <c r="H70" s="82"/>
      <c r="I70" s="20"/>
    </row>
    <row r="71" spans="1:9" ht="12.75" customHeight="1">
      <c r="A71" s="8">
        <v>382</v>
      </c>
      <c r="B71" s="9" t="s">
        <v>94</v>
      </c>
      <c r="C71" s="21">
        <v>700</v>
      </c>
      <c r="D71" s="11">
        <v>106.41</v>
      </c>
      <c r="E71" s="21">
        <v>593.59</v>
      </c>
      <c r="F71" s="10">
        <f t="shared" si="12"/>
        <v>700</v>
      </c>
      <c r="G71" s="19">
        <f t="shared" si="4"/>
        <v>0</v>
      </c>
      <c r="H71" s="82">
        <f t="shared" si="10"/>
        <v>0.1520142857142857</v>
      </c>
      <c r="I71" s="20" t="s">
        <v>95</v>
      </c>
    </row>
    <row r="72" spans="1:9" ht="12.75" customHeight="1">
      <c r="A72" s="8">
        <v>385</v>
      </c>
      <c r="B72" s="9" t="s">
        <v>96</v>
      </c>
      <c r="C72" s="10">
        <v>61979</v>
      </c>
      <c r="D72" s="11">
        <v>0</v>
      </c>
      <c r="E72" s="10">
        <v>61979</v>
      </c>
      <c r="F72" s="10">
        <f t="shared" si="12"/>
        <v>61979</v>
      </c>
      <c r="G72" s="19">
        <f t="shared" si="4"/>
        <v>0</v>
      </c>
      <c r="H72" s="82">
        <f t="shared" si="10"/>
        <v>0</v>
      </c>
      <c r="I72" s="50"/>
    </row>
    <row r="73" spans="1:9" ht="12.75" customHeight="1">
      <c r="A73" s="8">
        <v>389</v>
      </c>
      <c r="B73" s="9" t="s">
        <v>97</v>
      </c>
      <c r="C73" s="10">
        <v>2000</v>
      </c>
      <c r="D73" s="11">
        <v>71.1</v>
      </c>
      <c r="E73" s="10">
        <v>1928.9</v>
      </c>
      <c r="F73" s="10">
        <f t="shared" si="12"/>
        <v>2000</v>
      </c>
      <c r="G73" s="19">
        <f t="shared" si="4"/>
        <v>0</v>
      </c>
      <c r="H73" s="82">
        <f t="shared" si="10"/>
        <v>0.03555</v>
      </c>
      <c r="I73" s="20"/>
    </row>
    <row r="74" spans="1:9" ht="12.75" customHeight="1">
      <c r="A74" s="8">
        <v>395</v>
      </c>
      <c r="B74" s="23" t="s">
        <v>98</v>
      </c>
      <c r="C74" s="10">
        <v>20000</v>
      </c>
      <c r="D74" s="11">
        <v>0</v>
      </c>
      <c r="E74" s="10">
        <v>20000</v>
      </c>
      <c r="F74" s="10">
        <f t="shared" si="12"/>
        <v>20000</v>
      </c>
      <c r="G74" s="66">
        <f t="shared" si="4"/>
        <v>0</v>
      </c>
      <c r="H74" s="82">
        <f t="shared" si="10"/>
        <v>0</v>
      </c>
      <c r="I74" s="20" t="s">
        <v>99</v>
      </c>
    </row>
    <row r="75" spans="1:9" ht="12.75" customHeight="1">
      <c r="A75" s="8"/>
      <c r="B75" s="25" t="s">
        <v>19</v>
      </c>
      <c r="C75" s="26">
        <f>C28+C29+C30+C31+C32+C33+C34+C35+C38+C39+C40+C47+C48+C49+C55+C56+C57+C58+C63+C64+C67+C68+C69+C70+C71+C72+C73+C74</f>
        <v>267252</v>
      </c>
      <c r="D75" s="26">
        <f>D28+D29+D30+D31+D32+D33+D34+D35+D38+D39+D40+D47+D48+D49+D55+D56+D57+D58+D63+D64+D67+D68+D69+D70+D71+D72+D73+D74</f>
        <v>28731.78</v>
      </c>
      <c r="E75" s="26">
        <f>E28+E29+E30+E31+E32+E33+E34+E35+E38+E39+E40+E47+E48+E49+E55+E56+E57+E58+E63+E64+E67+E68+E69+E70+E71+E72+E73+E74</f>
        <v>242146.98</v>
      </c>
      <c r="F75" s="26">
        <f>F28+F29+F30+F31+F32+F33+F34+F35+F38+F39+F40+F47+F48+F49+F55+F56+F57+F58+F63+F64+F67+F68+F69+F70+F71+F72+F73+F74</f>
        <v>270878.76</v>
      </c>
      <c r="G75" s="67">
        <f>C75-F75</f>
        <v>-3626.7600000000093</v>
      </c>
      <c r="H75" s="82">
        <f t="shared" si="10"/>
        <v>0.10750819451304386</v>
      </c>
      <c r="I75" s="68"/>
    </row>
    <row r="76" spans="1:9" ht="12.75" customHeight="1">
      <c r="A76" s="8"/>
      <c r="B76" s="9"/>
      <c r="C76" s="49"/>
      <c r="D76" s="11"/>
      <c r="E76" s="49"/>
      <c r="F76" s="49"/>
      <c r="G76" s="69"/>
      <c r="H76" s="84"/>
      <c r="I76" s="68"/>
    </row>
    <row r="77" spans="1:9" ht="12.75" customHeight="1">
      <c r="A77" s="59"/>
      <c r="B77" s="29" t="s">
        <v>100</v>
      </c>
      <c r="C77" s="61"/>
      <c r="D77" s="62"/>
      <c r="E77" s="61"/>
      <c r="F77" s="61"/>
      <c r="G77" s="70"/>
      <c r="H77" s="85"/>
      <c r="I77" s="20"/>
    </row>
    <row r="78" spans="1:9" ht="12.75" customHeight="1">
      <c r="A78" s="8">
        <v>954</v>
      </c>
      <c r="B78" s="9" t="s">
        <v>32</v>
      </c>
      <c r="C78" s="21">
        <v>500</v>
      </c>
      <c r="D78" s="11">
        <v>0</v>
      </c>
      <c r="E78" s="21">
        <v>500</v>
      </c>
      <c r="F78" s="21">
        <f>SUM(D78:E78)</f>
        <v>500</v>
      </c>
      <c r="G78" s="19">
        <f aca="true" t="shared" si="13" ref="G78:G86">C78-F78</f>
        <v>0</v>
      </c>
      <c r="H78" s="82">
        <f aca="true" t="shared" si="14" ref="H78:H86">(D78/C78)</f>
        <v>0</v>
      </c>
      <c r="I78" s="71"/>
    </row>
    <row r="79" spans="1:9" ht="12.75" customHeight="1">
      <c r="A79" s="8">
        <v>958</v>
      </c>
      <c r="B79" s="9" t="s">
        <v>37</v>
      </c>
      <c r="C79" s="21">
        <f>C80+C81</f>
        <v>310</v>
      </c>
      <c r="D79" s="21">
        <f>SUM(D80:D81)</f>
        <v>88.07</v>
      </c>
      <c r="E79" s="21">
        <f>SUM(E80:E81)</f>
        <v>221.93</v>
      </c>
      <c r="F79" s="21">
        <f>SUM(F80:F81)</f>
        <v>310</v>
      </c>
      <c r="G79" s="19">
        <f>SUM(G80:G81)</f>
        <v>0</v>
      </c>
      <c r="H79" s="82">
        <f t="shared" si="14"/>
        <v>0.28409677419354834</v>
      </c>
      <c r="I79" s="20"/>
    </row>
    <row r="80" spans="1:9" ht="12.75" customHeight="1">
      <c r="A80" s="59" t="s">
        <v>101</v>
      </c>
      <c r="B80" s="60" t="s">
        <v>102</v>
      </c>
      <c r="C80" s="61">
        <v>110</v>
      </c>
      <c r="D80" s="62">
        <v>57.17</v>
      </c>
      <c r="E80" s="61">
        <v>52.83</v>
      </c>
      <c r="F80" s="38">
        <f aca="true" t="shared" si="15" ref="F80:F81">SUM(D80:E80)</f>
        <v>110</v>
      </c>
      <c r="G80" s="58">
        <f t="shared" si="13"/>
        <v>0</v>
      </c>
      <c r="H80" s="82">
        <f t="shared" si="14"/>
        <v>0.5197272727272727</v>
      </c>
      <c r="I80" s="20" t="s">
        <v>103</v>
      </c>
    </row>
    <row r="81" spans="1:9" ht="12.75" customHeight="1">
      <c r="A81" s="59" t="s">
        <v>104</v>
      </c>
      <c r="B81" s="60" t="s">
        <v>105</v>
      </c>
      <c r="C81" s="61">
        <v>200</v>
      </c>
      <c r="D81" s="62">
        <v>30.9</v>
      </c>
      <c r="E81" s="61">
        <v>169.1</v>
      </c>
      <c r="F81" s="38">
        <f t="shared" si="15"/>
        <v>200</v>
      </c>
      <c r="G81" s="58">
        <f t="shared" si="13"/>
        <v>0</v>
      </c>
      <c r="H81" s="82">
        <f t="shared" si="14"/>
        <v>0.1545</v>
      </c>
      <c r="I81" s="20"/>
    </row>
    <row r="82" spans="1:9" ht="12.75" customHeight="1">
      <c r="A82" s="8">
        <v>962</v>
      </c>
      <c r="B82" s="9" t="s">
        <v>106</v>
      </c>
      <c r="C82" s="21">
        <v>0</v>
      </c>
      <c r="D82" s="11">
        <v>0</v>
      </c>
      <c r="E82" s="21">
        <v>0</v>
      </c>
      <c r="F82" s="21">
        <f>SUM(D82:E82)</f>
        <v>0</v>
      </c>
      <c r="G82" s="19">
        <f t="shared" si="13"/>
        <v>0</v>
      </c>
      <c r="H82" s="82"/>
      <c r="I82" s="20"/>
    </row>
    <row r="83" spans="1:9" ht="12.75" customHeight="1">
      <c r="A83" s="8">
        <v>963</v>
      </c>
      <c r="B83" s="9" t="s">
        <v>16</v>
      </c>
      <c r="C83" s="21">
        <v>160</v>
      </c>
      <c r="D83" s="11">
        <v>172.19</v>
      </c>
      <c r="E83" s="21">
        <v>0</v>
      </c>
      <c r="F83" s="21">
        <f aca="true" t="shared" si="16" ref="F83:F85">SUM(D83:E83)</f>
        <v>172.19</v>
      </c>
      <c r="G83" s="72">
        <f t="shared" si="13"/>
        <v>-12.189999999999998</v>
      </c>
      <c r="H83" s="82">
        <f t="shared" si="14"/>
        <v>1.0761875</v>
      </c>
      <c r="I83" s="20" t="s">
        <v>107</v>
      </c>
    </row>
    <row r="84" spans="1:9" ht="12.75" customHeight="1">
      <c r="A84" s="8">
        <v>980</v>
      </c>
      <c r="B84" s="9" t="s">
        <v>108</v>
      </c>
      <c r="C84" s="21">
        <v>970</v>
      </c>
      <c r="D84" s="11">
        <v>0</v>
      </c>
      <c r="E84" s="21">
        <v>970</v>
      </c>
      <c r="F84" s="21">
        <f t="shared" si="16"/>
        <v>970</v>
      </c>
      <c r="G84" s="19">
        <f t="shared" si="13"/>
        <v>0</v>
      </c>
      <c r="H84" s="82">
        <f t="shared" si="14"/>
        <v>0</v>
      </c>
      <c r="I84" s="20"/>
    </row>
    <row r="85" spans="1:9" ht="12.75" customHeight="1">
      <c r="A85" s="8">
        <v>995</v>
      </c>
      <c r="B85" s="23" t="s">
        <v>98</v>
      </c>
      <c r="C85" s="10">
        <v>0</v>
      </c>
      <c r="D85" s="11">
        <v>0</v>
      </c>
      <c r="E85" s="10">
        <v>0</v>
      </c>
      <c r="F85" s="21">
        <f t="shared" si="16"/>
        <v>0</v>
      </c>
      <c r="G85" s="12">
        <f t="shared" si="13"/>
        <v>0</v>
      </c>
      <c r="H85" s="82"/>
      <c r="I85" s="20"/>
    </row>
    <row r="86" spans="1:9" ht="12.75" customHeight="1">
      <c r="A86" s="8"/>
      <c r="B86" s="23" t="s">
        <v>19</v>
      </c>
      <c r="C86" s="26">
        <f>SUM(C78+C79+C82+C83+C84+C85)</f>
        <v>1940</v>
      </c>
      <c r="D86" s="26">
        <f>SUM(D78+D79+D82+D83+D84+D85)</f>
        <v>260.26</v>
      </c>
      <c r="E86" s="26">
        <f>SUM(E78+E79+E82+E83+E84+E85)</f>
        <v>1691.93</v>
      </c>
      <c r="F86" s="26">
        <f>SUM(F78+F79+F82+F83+F84+F85)</f>
        <v>1952.19</v>
      </c>
      <c r="G86" s="67">
        <f t="shared" si="13"/>
        <v>-12.190000000000055</v>
      </c>
      <c r="H86" s="86">
        <f t="shared" si="14"/>
        <v>0.13415463917525772</v>
      </c>
      <c r="I86" s="73"/>
    </row>
    <row r="87" spans="1:9" ht="12.75" customHeight="1">
      <c r="A87" s="8"/>
      <c r="B87" s="9"/>
      <c r="C87" s="49"/>
      <c r="D87" s="11"/>
      <c r="E87" s="49"/>
      <c r="F87" s="49"/>
      <c r="G87" s="12"/>
      <c r="H87" s="84"/>
      <c r="I87" s="73"/>
    </row>
    <row r="88" spans="1:9" ht="12.75" customHeight="1">
      <c r="A88" s="8"/>
      <c r="B88" s="29" t="s">
        <v>109</v>
      </c>
      <c r="C88" s="21"/>
      <c r="D88" s="11"/>
      <c r="E88" s="21"/>
      <c r="F88" s="21"/>
      <c r="G88" s="12"/>
      <c r="H88" s="84"/>
      <c r="I88" s="73"/>
    </row>
    <row r="89" spans="1:9" ht="12.75" customHeight="1">
      <c r="A89" s="8">
        <v>1100</v>
      </c>
      <c r="B89" s="23" t="s">
        <v>109</v>
      </c>
      <c r="C89" s="21">
        <v>0</v>
      </c>
      <c r="D89" s="11">
        <v>0</v>
      </c>
      <c r="E89" s="21">
        <v>0</v>
      </c>
      <c r="F89" s="21">
        <f>SUM(D89:E89)</f>
        <v>0</v>
      </c>
      <c r="G89" s="58">
        <f>C89-F89</f>
        <v>0</v>
      </c>
      <c r="H89" s="82"/>
      <c r="I89" s="20"/>
    </row>
    <row r="90" spans="1:9" ht="12.75" customHeight="1">
      <c r="A90" s="8"/>
      <c r="B90" s="23" t="s">
        <v>19</v>
      </c>
      <c r="C90" s="26">
        <f>SUM(C89)</f>
        <v>0</v>
      </c>
      <c r="D90" s="26">
        <f>SUM(D89)</f>
        <v>0</v>
      </c>
      <c r="E90" s="26">
        <f>SUM(E89)</f>
        <v>0</v>
      </c>
      <c r="F90" s="26">
        <f>SUM(F89)</f>
        <v>0</v>
      </c>
      <c r="G90" s="34">
        <f>C90-F90</f>
        <v>0</v>
      </c>
      <c r="H90" s="86"/>
      <c r="I90" s="73"/>
    </row>
    <row r="91" spans="1:9" ht="12.75" customHeight="1">
      <c r="A91" s="74"/>
      <c r="B91" s="75"/>
      <c r="C91" s="21"/>
      <c r="D91" s="11"/>
      <c r="E91" s="21"/>
      <c r="F91" s="21"/>
      <c r="G91" s="12"/>
      <c r="H91" s="82"/>
      <c r="I91" s="73"/>
    </row>
    <row r="92" spans="1:9" ht="12.75" customHeight="1" thickBot="1">
      <c r="A92" s="76" t="s">
        <v>110</v>
      </c>
      <c r="B92" s="77"/>
      <c r="C92" s="78">
        <f>SUM(C75+C86+C90)</f>
        <v>269192</v>
      </c>
      <c r="D92" s="78">
        <f>SUM(D75+D86+D90)</f>
        <v>28992.039999999997</v>
      </c>
      <c r="E92" s="78">
        <f>SUM(E75+E86+E90)</f>
        <v>243838.91</v>
      </c>
      <c r="F92" s="78">
        <f>SUM(F75+F86+F90)</f>
        <v>272830.95</v>
      </c>
      <c r="G92" s="80">
        <f>C92-F92</f>
        <v>-3638.9500000000116</v>
      </c>
      <c r="H92" s="87">
        <f aca="true" t="shared" si="17" ref="H92">(D92/C92)</f>
        <v>0.10770022883295194</v>
      </c>
      <c r="I92" s="79"/>
    </row>
  </sheetData>
  <mergeCells count="3">
    <mergeCell ref="A4:B4"/>
    <mergeCell ref="A23:B23"/>
    <mergeCell ref="A92:B92"/>
  </mergeCells>
  <printOptions/>
  <pageMargins left="0.7" right="0.7" top="1.1458333333333333" bottom="0.75" header="0.3" footer="0.3"/>
  <pageSetup horizontalDpi="600" verticalDpi="600" orientation="landscape" paperSize="9" r:id="rId1"/>
  <headerFooter>
    <oddHeader>&amp;C&amp;"Arial,Bold"&amp;12Ilminster Town Council
Financial Monitoring 2018/2019
01/04/18 - 31/05/18
</oddHead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</dc:creator>
  <cp:keywords/>
  <dc:description/>
  <cp:lastModifiedBy>Michelle</cp:lastModifiedBy>
  <dcterms:created xsi:type="dcterms:W3CDTF">2018-06-05T11:31:49Z</dcterms:created>
  <dcterms:modified xsi:type="dcterms:W3CDTF">2018-06-05T11:47:09Z</dcterms:modified>
  <cp:category/>
  <cp:version/>
  <cp:contentType/>
  <cp:contentStatus/>
</cp:coreProperties>
</file>