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bookViews>
    <workbookView xWindow="0" yWindow="0" windowWidth="21600" windowHeight="10575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<sst xmlns="http://schemas.openxmlformats.org/spreadsheetml/2006/main" count="151" uniqueCount="112">
  <si>
    <t>Heading</t>
  </si>
  <si>
    <t>Budgeted Income 2017/2018</t>
  </si>
  <si>
    <t xml:space="preserve">Actual Income received </t>
  </si>
  <si>
    <t>Forecast for the year 2017/2018</t>
  </si>
  <si>
    <t>Total Income</t>
  </si>
  <si>
    <t>Variance</t>
  </si>
  <si>
    <t>% of Budget</t>
  </si>
  <si>
    <t>Comments</t>
  </si>
  <si>
    <t>PRECEPT</t>
  </si>
  <si>
    <t>RESOURCES INCOME</t>
  </si>
  <si>
    <t>Interest - Bus Res</t>
  </si>
  <si>
    <t>Grants</t>
  </si>
  <si>
    <t>Dividends</t>
  </si>
  <si>
    <t>Donations</t>
  </si>
  <si>
    <t>Civic Evening</t>
  </si>
  <si>
    <t>Mayor's Charity Fund</t>
  </si>
  <si>
    <t>Christmas Lights</t>
  </si>
  <si>
    <t>Miscellaneous</t>
  </si>
  <si>
    <t>VAT Repayments</t>
  </si>
  <si>
    <t>Total</t>
  </si>
  <si>
    <t>Market House Income</t>
  </si>
  <si>
    <t>Market Income</t>
  </si>
  <si>
    <t>RESOURCES INCOME TOTAL</t>
  </si>
  <si>
    <t>Head-ing No</t>
  </si>
  <si>
    <t>Budgeted Expenditure 2016/2017</t>
  </si>
  <si>
    <t xml:space="preserve">Actual Expenditure </t>
  </si>
  <si>
    <t>Forecast for the year 2016/2017</t>
  </si>
  <si>
    <t>Total Expenditure</t>
  </si>
  <si>
    <t>RESOURCES EXPENDITURE</t>
  </si>
  <si>
    <t>Employees</t>
  </si>
  <si>
    <t>Includes addn budget</t>
  </si>
  <si>
    <t>Training</t>
  </si>
  <si>
    <t>Health &amp; Safety</t>
  </si>
  <si>
    <t>Insurance</t>
  </si>
  <si>
    <t>breakdown not received</t>
  </si>
  <si>
    <t>Competitions</t>
  </si>
  <si>
    <t>Recd £30 from Councillors</t>
  </si>
  <si>
    <t>Grants/Revenue Subsidy</t>
  </si>
  <si>
    <t>Presentation of Awards</t>
  </si>
  <si>
    <t>Services/Rents</t>
  </si>
  <si>
    <t>358/1</t>
  </si>
  <si>
    <t>Rents</t>
  </si>
  <si>
    <t>358/2</t>
  </si>
  <si>
    <t>Telephones</t>
  </si>
  <si>
    <t>67pm  + BT 109 qrt</t>
  </si>
  <si>
    <t>Purchases (Sundries)</t>
  </si>
  <si>
    <t>Office Furniture</t>
  </si>
  <si>
    <t>Maintenance</t>
  </si>
  <si>
    <t>361/1</t>
  </si>
  <si>
    <t xml:space="preserve">Office </t>
  </si>
  <si>
    <t>361/2</t>
  </si>
  <si>
    <t>Computers</t>
  </si>
  <si>
    <t>361/3</t>
  </si>
  <si>
    <t>Computer security/backup</t>
  </si>
  <si>
    <t>361/4</t>
  </si>
  <si>
    <t>Software</t>
  </si>
  <si>
    <t>361/5</t>
  </si>
  <si>
    <t>Photocopiers</t>
  </si>
  <si>
    <t>361/6</t>
  </si>
  <si>
    <t>Other</t>
  </si>
  <si>
    <t>Website</t>
  </si>
  <si>
    <t>Bank Charges</t>
  </si>
  <si>
    <t>42 pm</t>
  </si>
  <si>
    <t>Supplies</t>
  </si>
  <si>
    <t>364/1</t>
  </si>
  <si>
    <t>Printing</t>
  </si>
  <si>
    <t>364/2</t>
  </si>
  <si>
    <t>Stationery</t>
  </si>
  <si>
    <t>364/3</t>
  </si>
  <si>
    <t>Newspapers</t>
  </si>
  <si>
    <t>2.25pw</t>
  </si>
  <si>
    <t>364/4</t>
  </si>
  <si>
    <t>Postage</t>
  </si>
  <si>
    <t>364/5</t>
  </si>
  <si>
    <t>Supplies (misc)</t>
  </si>
  <si>
    <t>Audit Fees</t>
  </si>
  <si>
    <t>SWAP &amp; GT</t>
  </si>
  <si>
    <t>Membership Fees</t>
  </si>
  <si>
    <t>Fit Iccm SALC IC Playing Fields</t>
  </si>
  <si>
    <t>Election Expenses</t>
  </si>
  <si>
    <t>Members</t>
  </si>
  <si>
    <t>368/1</t>
  </si>
  <si>
    <t>368/2</t>
  </si>
  <si>
    <t>Expenses</t>
  </si>
  <si>
    <t>368/3</t>
  </si>
  <si>
    <t>Mayor</t>
  </si>
  <si>
    <t>374/1</t>
  </si>
  <si>
    <t>Lights</t>
  </si>
  <si>
    <t>As income</t>
  </si>
  <si>
    <t>374/2</t>
  </si>
  <si>
    <t>Storage</t>
  </si>
  <si>
    <t>225pm</t>
  </si>
  <si>
    <t>Advertising</t>
  </si>
  <si>
    <t>Renewal contributions</t>
  </si>
  <si>
    <t xml:space="preserve">Photocopier </t>
  </si>
  <si>
    <t>Community Resilience</t>
  </si>
  <si>
    <t>Contingency</t>
  </si>
  <si>
    <t>Y 28 V lee 25</t>
  </si>
  <si>
    <t>Community Engagement</t>
  </si>
  <si>
    <t>Projects</t>
  </si>
  <si>
    <t>Neighbourhood Plan</t>
  </si>
  <si>
    <t>Market House Expenditure</t>
  </si>
  <si>
    <t>958/1</t>
  </si>
  <si>
    <t>Water</t>
  </si>
  <si>
    <t>51.20 6mthly</t>
  </si>
  <si>
    <t>958/2</t>
  </si>
  <si>
    <t>Electricity</t>
  </si>
  <si>
    <t>General Maintenance</t>
  </si>
  <si>
    <t>Renewals contributions</t>
  </si>
  <si>
    <t>Market Expenditure</t>
  </si>
  <si>
    <t>Business rates</t>
  </si>
  <si>
    <t>RESOURCES EXPENDITURE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</si>
</sst>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.00;[Red]&quot;£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 tint="0.39998000860214233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8"/>
      <color theme="1"/>
      <name val="Arial"/>
      <family val="2"/>
    </font>
    <font>
      <b/>
      <sz val="10"/>
      <color rgb="FF00B050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/>
    <xf numFmtId="164" fontId="4" fillId="0" borderId="7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left" wrapText="1"/>
    </xf>
    <xf numFmtId="9" fontId="3" fillId="0" borderId="8" xfId="15" applyFont="1" applyFill="1" applyBorder="1" applyAlignment="1">
      <alignment horizontal="right" wrapText="1"/>
    </xf>
    <xf numFmtId="165" fontId="5" fillId="0" borderId="9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8" xfId="0" applyFont="1" applyFill="1" applyBorder="1"/>
    <xf numFmtId="164" fontId="2" fillId="0" borderId="1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 wrapText="1"/>
    </xf>
    <xf numFmtId="164" fontId="5" fillId="0" borderId="8" xfId="0" applyNumberFormat="1" applyFont="1" applyFill="1" applyBorder="1" applyAlignment="1">
      <alignment horizontal="left" wrapText="1"/>
    </xf>
    <xf numFmtId="164" fontId="6" fillId="0" borderId="8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164" fontId="10" fillId="2" borderId="9" xfId="0" applyNumberFormat="1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left" wrapText="1"/>
    </xf>
    <xf numFmtId="164" fontId="4" fillId="0" borderId="7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right"/>
    </xf>
    <xf numFmtId="0" fontId="2" fillId="0" borderId="12" xfId="0" applyFont="1" applyFill="1" applyBorder="1"/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/>
    <xf numFmtId="164" fontId="2" fillId="0" borderId="15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left" wrapText="1"/>
    </xf>
    <xf numFmtId="9" fontId="3" fillId="0" borderId="15" xfId="15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right" wrapText="1"/>
    </xf>
    <xf numFmtId="164" fontId="9" fillId="0" borderId="8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164" fontId="2" fillId="0" borderId="15" xfId="0" applyNumberFormat="1" applyFont="1" applyFill="1" applyBorder="1" applyAlignment="1">
      <alignment horizontal="left" wrapText="1"/>
    </xf>
    <xf numFmtId="0" fontId="8" fillId="0" borderId="6" xfId="0" applyFont="1" applyBorder="1" applyAlignment="1">
      <alignment horizontal="left"/>
    </xf>
    <xf numFmtId="0" fontId="2" fillId="0" borderId="14" xfId="0" applyFont="1" applyBorder="1"/>
    <xf numFmtId="164" fontId="2" fillId="0" borderId="15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0" xfId="0" applyFont="1" applyBorder="1"/>
    <xf numFmtId="164" fontId="1" fillId="0" borderId="7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left" wrapText="1"/>
    </xf>
    <xf numFmtId="164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2" fillId="2" borderId="0" xfId="0" applyFont="1" applyFill="1" applyBorder="1"/>
    <xf numFmtId="164" fontId="4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right"/>
    </xf>
    <xf numFmtId="164" fontId="13" fillId="0" borderId="8" xfId="0" applyNumberFormat="1" applyFont="1" applyFill="1" applyBorder="1" applyAlignment="1">
      <alignment horizontal="left" wrapText="1"/>
    </xf>
    <xf numFmtId="165" fontId="10" fillId="0" borderId="9" xfId="0" applyNumberFormat="1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right"/>
    </xf>
    <xf numFmtId="9" fontId="10" fillId="0" borderId="9" xfId="0" applyNumberFormat="1" applyFont="1" applyFill="1" applyBorder="1" applyAlignment="1">
      <alignment horizontal="left" wrapText="1"/>
    </xf>
    <xf numFmtId="165" fontId="10" fillId="0" borderId="9" xfId="0" applyNumberFormat="1" applyFont="1" applyBorder="1" applyAlignment="1">
      <alignment horizontal="left" wrapText="1"/>
    </xf>
    <xf numFmtId="164" fontId="1" fillId="0" borderId="7" xfId="0" applyNumberFormat="1" applyFont="1" applyBorder="1" applyAlignment="1">
      <alignment horizontal="right" wrapText="1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left" wrapText="1"/>
    </xf>
    <xf numFmtId="164" fontId="2" fillId="0" borderId="17" xfId="0" applyNumberFormat="1" applyFont="1" applyFill="1" applyBorder="1" applyAlignment="1">
      <alignment horizontal="left" wrapText="1"/>
    </xf>
    <xf numFmtId="164" fontId="13" fillId="0" borderId="15" xfId="0" applyNumberFormat="1" applyFont="1" applyFill="1" applyBorder="1" applyAlignment="1">
      <alignment horizontal="left" wrapText="1"/>
    </xf>
    <xf numFmtId="164" fontId="8" fillId="0" borderId="9" xfId="0" applyNumberFormat="1" applyFont="1" applyFill="1" applyBorder="1" applyAlignment="1">
      <alignment horizontal="left" wrapText="1"/>
    </xf>
    <xf numFmtId="164" fontId="2" fillId="0" borderId="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/>
    <xf numFmtId="164" fontId="2" fillId="0" borderId="18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left" wrapText="1"/>
    </xf>
    <xf numFmtId="9" fontId="3" fillId="0" borderId="18" xfId="15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Layout" workbookViewId="0" topLeftCell="A53">
      <selection activeCell="E77" sqref="E77"/>
    </sheetView>
  </sheetViews>
  <sheetFormatPr defaultColWidth="9.140625" defaultRowHeight="15"/>
  <cols>
    <col min="1" max="1" width="6.7109375" style="0" customWidth="1"/>
    <col min="2" max="2" width="22.7109375" style="0" customWidth="1"/>
    <col min="3" max="3" width="12.8515625" style="0" customWidth="1"/>
    <col min="4" max="4" width="12.28125" style="0" customWidth="1"/>
    <col min="5" max="5" width="12.00390625" style="0" customWidth="1"/>
    <col min="6" max="7" width="12.421875" style="0" customWidth="1"/>
    <col min="8" max="8" width="9.28125" style="0" customWidth="1"/>
    <col min="9" max="9" width="22.8515625" style="0" customWidth="1"/>
  </cols>
  <sheetData>
    <row r="1" spans="1:9" ht="64.5" thickBot="1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</row>
    <row r="2" spans="1:9" ht="15">
      <c r="A2" s="8">
        <v>110</v>
      </c>
      <c r="B2" s="9" t="s">
        <v>8</v>
      </c>
      <c r="C2" s="10">
        <v>293720</v>
      </c>
      <c r="D2" s="11">
        <v>146860</v>
      </c>
      <c r="E2" s="10">
        <v>146860</v>
      </c>
      <c r="F2" s="10">
        <f>SUM(D2:E2)</f>
        <v>293720</v>
      </c>
      <c r="G2" s="12">
        <f>C2-F2</f>
        <v>0</v>
      </c>
      <c r="H2" s="13">
        <f>(D2/C2)</f>
        <v>0.5</v>
      </c>
      <c r="I2" s="14"/>
    </row>
    <row r="3" spans="1:9" ht="15">
      <c r="A3" s="15"/>
      <c r="B3" s="16"/>
      <c r="C3" s="10"/>
      <c r="D3" s="11"/>
      <c r="E3" s="17"/>
      <c r="F3" s="18"/>
      <c r="G3" s="19"/>
      <c r="H3" s="20"/>
      <c r="I3" s="14"/>
    </row>
    <row r="4" spans="1:9" ht="15.75">
      <c r="A4" s="89" t="s">
        <v>9</v>
      </c>
      <c r="B4" s="90"/>
      <c r="C4" s="21"/>
      <c r="D4" s="22"/>
      <c r="E4" s="23"/>
      <c r="F4" s="22"/>
      <c r="G4" s="24"/>
      <c r="H4" s="25"/>
      <c r="I4" s="26"/>
    </row>
    <row r="5" spans="1:9" ht="15">
      <c r="A5" s="8">
        <v>214</v>
      </c>
      <c r="B5" s="9" t="s">
        <v>10</v>
      </c>
      <c r="C5" s="10">
        <v>450</v>
      </c>
      <c r="D5" s="11">
        <v>23.73</v>
      </c>
      <c r="E5" s="10">
        <v>426.27</v>
      </c>
      <c r="F5" s="10">
        <f>SUM(D5:E5)</f>
        <v>450</v>
      </c>
      <c r="G5" s="12">
        <f aca="true" t="shared" si="0" ref="G5:G14">C5-F5</f>
        <v>0</v>
      </c>
      <c r="H5" s="13">
        <f>(D5/C5)</f>
        <v>0.05273333333333333</v>
      </c>
      <c r="I5" s="27"/>
    </row>
    <row r="6" spans="1:9" ht="15">
      <c r="A6" s="8">
        <v>219</v>
      </c>
      <c r="B6" s="9" t="s">
        <v>11</v>
      </c>
      <c r="C6" s="28">
        <v>6810</v>
      </c>
      <c r="D6" s="11">
        <v>3405</v>
      </c>
      <c r="E6" s="28">
        <v>3405</v>
      </c>
      <c r="F6" s="10">
        <f aca="true" t="shared" si="1" ref="F6:F13">SUM(D6:E6)</f>
        <v>6810</v>
      </c>
      <c r="G6" s="12">
        <f t="shared" si="0"/>
        <v>0</v>
      </c>
      <c r="H6" s="13">
        <f aca="true" t="shared" si="2" ref="H6">(D6/C6)</f>
        <v>0.5</v>
      </c>
      <c r="I6" s="27"/>
    </row>
    <row r="7" spans="1:9" ht="15">
      <c r="A7" s="8">
        <v>220</v>
      </c>
      <c r="B7" s="9" t="s">
        <v>12</v>
      </c>
      <c r="C7" s="28">
        <v>0</v>
      </c>
      <c r="D7" s="11">
        <v>0</v>
      </c>
      <c r="E7" s="28">
        <v>0</v>
      </c>
      <c r="F7" s="10">
        <f t="shared" si="1"/>
        <v>0</v>
      </c>
      <c r="G7" s="12">
        <f t="shared" si="0"/>
        <v>0</v>
      </c>
      <c r="H7" s="13"/>
      <c r="I7" s="27"/>
    </row>
    <row r="8" spans="1:9" ht="15">
      <c r="A8" s="8">
        <v>221</v>
      </c>
      <c r="B8" s="9" t="s">
        <v>13</v>
      </c>
      <c r="C8" s="28">
        <v>0</v>
      </c>
      <c r="D8" s="11">
        <v>30</v>
      </c>
      <c r="E8" s="28">
        <v>0</v>
      </c>
      <c r="F8" s="10">
        <f t="shared" si="1"/>
        <v>30</v>
      </c>
      <c r="G8" s="29">
        <f t="shared" si="0"/>
        <v>-30</v>
      </c>
      <c r="H8" s="13"/>
      <c r="I8" s="27"/>
    </row>
    <row r="9" spans="1:9" ht="15">
      <c r="A9" s="8">
        <v>222</v>
      </c>
      <c r="B9" s="9" t="s">
        <v>14</v>
      </c>
      <c r="C9" s="28">
        <v>0</v>
      </c>
      <c r="D9" s="11">
        <v>0</v>
      </c>
      <c r="E9" s="28">
        <v>0</v>
      </c>
      <c r="F9" s="10">
        <f t="shared" si="1"/>
        <v>0</v>
      </c>
      <c r="G9" s="12">
        <f t="shared" si="0"/>
        <v>0</v>
      </c>
      <c r="H9" s="13"/>
      <c r="I9" s="27"/>
    </row>
    <row r="10" spans="1:9" ht="15">
      <c r="A10" s="8"/>
      <c r="B10" s="9" t="s">
        <v>15</v>
      </c>
      <c r="C10" s="28">
        <v>0</v>
      </c>
      <c r="D10" s="11">
        <v>125.5</v>
      </c>
      <c r="E10" s="28">
        <v>0</v>
      </c>
      <c r="F10" s="28">
        <v>0</v>
      </c>
      <c r="G10" s="29">
        <v>-125.5</v>
      </c>
      <c r="H10" s="13"/>
      <c r="I10" s="27"/>
    </row>
    <row r="11" spans="1:9" ht="15">
      <c r="A11" s="8">
        <v>224</v>
      </c>
      <c r="B11" s="9" t="s">
        <v>16</v>
      </c>
      <c r="C11" s="28">
        <v>1000</v>
      </c>
      <c r="D11" s="11">
        <v>1397.07</v>
      </c>
      <c r="E11" s="28">
        <v>0</v>
      </c>
      <c r="F11" s="10">
        <f t="shared" si="1"/>
        <v>1397.07</v>
      </c>
      <c r="G11" s="12">
        <f t="shared" si="0"/>
        <v>-397.06999999999994</v>
      </c>
      <c r="H11" s="13">
        <f>(D11/C11)</f>
        <v>1.39707</v>
      </c>
      <c r="I11" s="27"/>
    </row>
    <row r="12" spans="1:9" ht="15">
      <c r="A12" s="8">
        <v>232</v>
      </c>
      <c r="B12" s="9" t="s">
        <v>17</v>
      </c>
      <c r="C12" s="28">
        <v>0</v>
      </c>
      <c r="D12" s="11">
        <v>2.2</v>
      </c>
      <c r="E12" s="28">
        <v>0</v>
      </c>
      <c r="F12" s="10">
        <f t="shared" si="1"/>
        <v>2.2</v>
      </c>
      <c r="G12" s="29">
        <f>C12-F12</f>
        <v>-2.2</v>
      </c>
      <c r="H12" s="30"/>
      <c r="I12" s="27"/>
    </row>
    <row r="13" spans="1:9" ht="15">
      <c r="A13" s="8">
        <v>234</v>
      </c>
      <c r="B13" s="31" t="s">
        <v>18</v>
      </c>
      <c r="C13" s="10">
        <v>0</v>
      </c>
      <c r="D13" s="32">
        <v>5773.94</v>
      </c>
      <c r="E13" s="10">
        <v>0</v>
      </c>
      <c r="F13" s="10">
        <f t="shared" si="1"/>
        <v>5773.94</v>
      </c>
      <c r="G13" s="29">
        <f t="shared" si="0"/>
        <v>-5773.94</v>
      </c>
      <c r="H13" s="13"/>
      <c r="I13" s="27"/>
    </row>
    <row r="14" spans="1:9" ht="15">
      <c r="A14" s="8"/>
      <c r="B14" s="33" t="s">
        <v>19</v>
      </c>
      <c r="C14" s="34">
        <f>SUM(C5:C13)</f>
        <v>8260</v>
      </c>
      <c r="D14" s="34">
        <f>SUM(D5:D13)</f>
        <v>10757.439999999999</v>
      </c>
      <c r="E14" s="34">
        <f>SUM(E5:E13)</f>
        <v>3831.27</v>
      </c>
      <c r="F14" s="34">
        <f>SUM(F5:F13)</f>
        <v>14463.21</v>
      </c>
      <c r="G14" s="35">
        <f t="shared" si="0"/>
        <v>-6203.209999999999</v>
      </c>
      <c r="H14" s="36">
        <f>(D14/C14)</f>
        <v>1.3023535108958837</v>
      </c>
      <c r="I14" s="27"/>
    </row>
    <row r="15" spans="1:9" ht="15">
      <c r="A15" s="8"/>
      <c r="B15" s="9"/>
      <c r="C15" s="37"/>
      <c r="D15" s="11"/>
      <c r="E15" s="37"/>
      <c r="F15" s="37"/>
      <c r="G15" s="12"/>
      <c r="H15" s="38"/>
      <c r="I15" s="27"/>
    </row>
    <row r="16" spans="1:9" ht="15">
      <c r="A16" s="8"/>
      <c r="B16" s="39" t="s">
        <v>20</v>
      </c>
      <c r="C16" s="37"/>
      <c r="D16" s="11"/>
      <c r="E16" s="37"/>
      <c r="F16" s="37"/>
      <c r="G16" s="12"/>
      <c r="H16" s="38"/>
      <c r="I16" s="27"/>
    </row>
    <row r="17" spans="1:9" ht="15">
      <c r="A17" s="8">
        <v>832</v>
      </c>
      <c r="B17" s="31" t="s">
        <v>17</v>
      </c>
      <c r="C17" s="10">
        <v>0</v>
      </c>
      <c r="D17" s="32">
        <v>0</v>
      </c>
      <c r="E17" s="10">
        <v>0</v>
      </c>
      <c r="F17" s="10">
        <f>SUM(D17:E17)</f>
        <v>0</v>
      </c>
      <c r="G17" s="12">
        <f>C17-F17</f>
        <v>0</v>
      </c>
      <c r="H17" s="38"/>
      <c r="I17" s="27"/>
    </row>
    <row r="18" spans="1:9" ht="15">
      <c r="A18" s="8"/>
      <c r="B18" s="33" t="s">
        <v>19</v>
      </c>
      <c r="C18" s="34">
        <f>SUM(C17)</f>
        <v>0</v>
      </c>
      <c r="D18" s="34">
        <f>SUM(D17)</f>
        <v>0</v>
      </c>
      <c r="E18" s="34">
        <f>SUM(E17)</f>
        <v>0</v>
      </c>
      <c r="F18" s="34">
        <f>SUM(F17)</f>
        <v>0</v>
      </c>
      <c r="G18" s="40">
        <f>C18-F18</f>
        <v>0</v>
      </c>
      <c r="H18" s="34"/>
      <c r="I18" s="27"/>
    </row>
    <row r="19" spans="1:9" ht="15">
      <c r="A19" s="8"/>
      <c r="B19" s="9"/>
      <c r="C19" s="37"/>
      <c r="D19" s="11"/>
      <c r="E19" s="37"/>
      <c r="F19" s="37"/>
      <c r="G19" s="12"/>
      <c r="H19" s="38"/>
      <c r="I19" s="27"/>
    </row>
    <row r="20" spans="1:9" ht="15">
      <c r="A20" s="8"/>
      <c r="B20" s="39" t="s">
        <v>21</v>
      </c>
      <c r="C20" s="37"/>
      <c r="D20" s="11"/>
      <c r="E20" s="37"/>
      <c r="F20" s="37"/>
      <c r="G20" s="12"/>
      <c r="H20" s="38"/>
      <c r="I20" s="27"/>
    </row>
    <row r="21" spans="1:9" ht="15">
      <c r="A21" s="8">
        <v>1000</v>
      </c>
      <c r="B21" s="9" t="s">
        <v>21</v>
      </c>
      <c r="C21" s="10">
        <v>3500</v>
      </c>
      <c r="D21" s="11">
        <v>2044</v>
      </c>
      <c r="E21" s="10">
        <v>1456</v>
      </c>
      <c r="F21" s="10">
        <f>SUM(D21:E21)</f>
        <v>3500</v>
      </c>
      <c r="G21" s="12">
        <f>C21-F21</f>
        <v>0</v>
      </c>
      <c r="H21" s="13">
        <f>(D21/C21)</f>
        <v>0.584</v>
      </c>
      <c r="I21" s="27"/>
    </row>
    <row r="22" spans="1:9" ht="15">
      <c r="A22" s="41"/>
      <c r="B22" s="42" t="s">
        <v>19</v>
      </c>
      <c r="C22" s="43">
        <f>SUM(C21)</f>
        <v>3500</v>
      </c>
      <c r="D22" s="43">
        <f>SUM(D21)</f>
        <v>2044</v>
      </c>
      <c r="E22" s="43">
        <f>SUM(E21)</f>
        <v>1456</v>
      </c>
      <c r="F22" s="43">
        <f>SUM(F21)</f>
        <v>3500</v>
      </c>
      <c r="G22" s="40">
        <f>C22-F22</f>
        <v>0</v>
      </c>
      <c r="H22" s="36">
        <f>(D22/C22)</f>
        <v>0.584</v>
      </c>
      <c r="I22" s="44"/>
    </row>
    <row r="23" spans="1:9" ht="15">
      <c r="A23" s="45"/>
      <c r="B23" s="46"/>
      <c r="C23" s="47"/>
      <c r="D23" s="48"/>
      <c r="E23" s="47"/>
      <c r="F23" s="47"/>
      <c r="G23" s="12"/>
      <c r="H23" s="49"/>
      <c r="I23" s="50"/>
    </row>
    <row r="24" spans="1:9" ht="15">
      <c r="A24" s="91" t="s">
        <v>22</v>
      </c>
      <c r="B24" s="92"/>
      <c r="C24" s="51">
        <f>SUM(C14+C18+C22)</f>
        <v>11760</v>
      </c>
      <c r="D24" s="51">
        <f>SUM(D14+D18+D22)</f>
        <v>12801.439999999999</v>
      </c>
      <c r="E24" s="51">
        <f>SUM(E14+E18+E22)</f>
        <v>5287.27</v>
      </c>
      <c r="F24" s="51">
        <f>SUM(F14+F18+F22)</f>
        <v>17963.21</v>
      </c>
      <c r="G24" s="35">
        <f>C24-F24</f>
        <v>-6203.209999999999</v>
      </c>
      <c r="H24" s="36">
        <f>(D24/C24)</f>
        <v>1.0885578231292516</v>
      </c>
      <c r="I24" s="44"/>
    </row>
    <row r="25" spans="1:9" ht="15">
      <c r="A25" s="52"/>
      <c r="B25" s="53"/>
      <c r="C25" s="54"/>
      <c r="D25" s="55"/>
      <c r="E25" s="54"/>
      <c r="F25" s="55"/>
      <c r="G25" s="12"/>
      <c r="H25" s="56"/>
      <c r="I25" s="44"/>
    </row>
    <row r="26" spans="1:9" ht="15.75" thickBot="1">
      <c r="A26" s="52"/>
      <c r="B26" s="53"/>
      <c r="C26" s="54"/>
      <c r="D26" s="55"/>
      <c r="E26" s="54"/>
      <c r="F26" s="55"/>
      <c r="G26" s="12"/>
      <c r="H26" s="56"/>
      <c r="I26" s="44"/>
    </row>
    <row r="27" spans="1:9" ht="60.75" customHeight="1" thickBot="1">
      <c r="A27" s="1" t="s">
        <v>23</v>
      </c>
      <c r="B27" s="2" t="s">
        <v>0</v>
      </c>
      <c r="C27" s="3" t="s">
        <v>24</v>
      </c>
      <c r="D27" s="4" t="s">
        <v>25</v>
      </c>
      <c r="E27" s="3" t="s">
        <v>26</v>
      </c>
      <c r="F27" s="4" t="s">
        <v>27</v>
      </c>
      <c r="G27" s="5" t="s">
        <v>5</v>
      </c>
      <c r="H27" s="6" t="s">
        <v>6</v>
      </c>
      <c r="I27" s="7" t="s">
        <v>7</v>
      </c>
    </row>
    <row r="28" spans="1:9" ht="15.75">
      <c r="A28" s="57" t="s">
        <v>28</v>
      </c>
      <c r="B28" s="58"/>
      <c r="C28" s="59"/>
      <c r="D28" s="60"/>
      <c r="E28" s="60"/>
      <c r="F28" s="61"/>
      <c r="G28" s="60"/>
      <c r="H28" s="62"/>
      <c r="I28" s="63"/>
    </row>
    <row r="29" spans="1:9" ht="15">
      <c r="A29" s="8">
        <v>350</v>
      </c>
      <c r="B29" s="9" t="s">
        <v>29</v>
      </c>
      <c r="C29" s="28">
        <v>139000</v>
      </c>
      <c r="D29" s="11">
        <v>56616.58</v>
      </c>
      <c r="E29" s="28">
        <v>82383.42</v>
      </c>
      <c r="F29" s="10">
        <f aca="true" t="shared" si="3" ref="F29:F35">SUM(D29:E29)</f>
        <v>139000</v>
      </c>
      <c r="G29" s="12">
        <f aca="true" t="shared" si="4" ref="G29:G76">C29-F29</f>
        <v>0</v>
      </c>
      <c r="H29" s="13">
        <f aca="true" t="shared" si="5" ref="H29:H62">(D29/C29)</f>
        <v>0.40731352517985614</v>
      </c>
      <c r="I29" s="27" t="s">
        <v>30</v>
      </c>
    </row>
    <row r="30" spans="1:9" ht="15">
      <c r="A30" s="8">
        <v>351</v>
      </c>
      <c r="B30" s="9" t="s">
        <v>31</v>
      </c>
      <c r="C30" s="28">
        <v>2100</v>
      </c>
      <c r="D30" s="64">
        <v>250</v>
      </c>
      <c r="E30" s="28">
        <v>1850</v>
      </c>
      <c r="F30" s="10">
        <f t="shared" si="3"/>
        <v>2100</v>
      </c>
      <c r="G30" s="12">
        <f t="shared" si="4"/>
        <v>0</v>
      </c>
      <c r="H30" s="13">
        <f t="shared" si="5"/>
        <v>0.11904761904761904</v>
      </c>
      <c r="I30" s="27"/>
    </row>
    <row r="31" spans="1:9" ht="15">
      <c r="A31" s="8">
        <v>352</v>
      </c>
      <c r="B31" s="9" t="s">
        <v>32</v>
      </c>
      <c r="C31" s="28">
        <v>100</v>
      </c>
      <c r="D31" s="11">
        <v>0</v>
      </c>
      <c r="E31" s="28">
        <v>100</v>
      </c>
      <c r="F31" s="10">
        <f t="shared" si="3"/>
        <v>100</v>
      </c>
      <c r="G31" s="12">
        <f t="shared" si="4"/>
        <v>0</v>
      </c>
      <c r="H31" s="13">
        <f t="shared" si="5"/>
        <v>0</v>
      </c>
      <c r="I31" s="27"/>
    </row>
    <row r="32" spans="1:9" ht="15">
      <c r="A32" s="8">
        <v>354</v>
      </c>
      <c r="B32" s="9" t="s">
        <v>33</v>
      </c>
      <c r="C32" s="28">
        <v>350</v>
      </c>
      <c r="D32" s="11">
        <v>596.5</v>
      </c>
      <c r="E32" s="28">
        <v>0</v>
      </c>
      <c r="F32" s="10">
        <f t="shared" si="3"/>
        <v>596.5</v>
      </c>
      <c r="G32" s="65">
        <f t="shared" si="4"/>
        <v>-246.5</v>
      </c>
      <c r="H32" s="13">
        <f t="shared" si="5"/>
        <v>1.7042857142857142</v>
      </c>
      <c r="I32" s="66" t="s">
        <v>34</v>
      </c>
    </row>
    <row r="33" spans="1:9" ht="15">
      <c r="A33" s="8">
        <v>355</v>
      </c>
      <c r="B33" s="9" t="s">
        <v>35</v>
      </c>
      <c r="C33" s="28">
        <v>0</v>
      </c>
      <c r="D33" s="11">
        <v>65</v>
      </c>
      <c r="E33" s="28">
        <v>0</v>
      </c>
      <c r="F33" s="10">
        <f t="shared" si="3"/>
        <v>65</v>
      </c>
      <c r="G33" s="65">
        <f t="shared" si="4"/>
        <v>-65</v>
      </c>
      <c r="H33" s="13"/>
      <c r="I33" s="27" t="s">
        <v>36</v>
      </c>
    </row>
    <row r="34" spans="1:9" ht="15">
      <c r="A34" s="8">
        <v>356</v>
      </c>
      <c r="B34" s="9" t="s">
        <v>37</v>
      </c>
      <c r="C34" s="28">
        <v>3300</v>
      </c>
      <c r="D34" s="11">
        <v>1200</v>
      </c>
      <c r="E34" s="28">
        <v>2100</v>
      </c>
      <c r="F34" s="10">
        <f t="shared" si="3"/>
        <v>3300</v>
      </c>
      <c r="G34" s="12">
        <f t="shared" si="4"/>
        <v>0</v>
      </c>
      <c r="H34" s="13">
        <f t="shared" si="5"/>
        <v>0.36363636363636365</v>
      </c>
      <c r="I34" s="27"/>
    </row>
    <row r="35" spans="1:9" ht="15">
      <c r="A35" s="8">
        <v>357</v>
      </c>
      <c r="B35" s="9" t="s">
        <v>38</v>
      </c>
      <c r="C35" s="28">
        <v>50</v>
      </c>
      <c r="D35" s="11">
        <v>0</v>
      </c>
      <c r="E35" s="28">
        <v>50</v>
      </c>
      <c r="F35" s="10">
        <f t="shared" si="3"/>
        <v>50</v>
      </c>
      <c r="G35" s="12">
        <f t="shared" si="4"/>
        <v>0</v>
      </c>
      <c r="H35" s="13">
        <f t="shared" si="5"/>
        <v>0</v>
      </c>
      <c r="I35" s="27"/>
    </row>
    <row r="36" spans="1:9" ht="15">
      <c r="A36" s="8">
        <v>358</v>
      </c>
      <c r="B36" s="9" t="s">
        <v>39</v>
      </c>
      <c r="C36" s="28">
        <f>SUM(C37:C38)</f>
        <v>7450</v>
      </c>
      <c r="D36" s="28">
        <f>SUM(D37:D38)</f>
        <v>5161.51</v>
      </c>
      <c r="E36" s="28">
        <f>SUM(E37:E38)</f>
        <v>2288.49</v>
      </c>
      <c r="F36" s="28">
        <f>SUM(F37:F38)</f>
        <v>7450</v>
      </c>
      <c r="G36" s="12">
        <f t="shared" si="4"/>
        <v>0</v>
      </c>
      <c r="H36" s="13">
        <f t="shared" si="5"/>
        <v>0.692820134228188</v>
      </c>
      <c r="I36" s="27"/>
    </row>
    <row r="37" spans="1:9" ht="15">
      <c r="A37" s="41" t="s">
        <v>40</v>
      </c>
      <c r="B37" s="46" t="s">
        <v>41</v>
      </c>
      <c r="C37" s="37">
        <v>5600</v>
      </c>
      <c r="D37" s="48">
        <v>4641.95</v>
      </c>
      <c r="E37" s="37">
        <v>958.05</v>
      </c>
      <c r="F37" s="37">
        <f aca="true" t="shared" si="6" ref="F37:F38">SUM(D37:E37)</f>
        <v>5600</v>
      </c>
      <c r="G37" s="67">
        <f t="shared" si="4"/>
        <v>0</v>
      </c>
      <c r="H37" s="13">
        <f t="shared" si="5"/>
        <v>0.8289196428571428</v>
      </c>
      <c r="I37" s="50"/>
    </row>
    <row r="38" spans="1:9" ht="15">
      <c r="A38" s="41" t="s">
        <v>42</v>
      </c>
      <c r="B38" s="46" t="s">
        <v>43</v>
      </c>
      <c r="C38" s="68">
        <v>1850</v>
      </c>
      <c r="D38" s="48">
        <v>519.56</v>
      </c>
      <c r="E38" s="68">
        <v>1330.44</v>
      </c>
      <c r="F38" s="37">
        <f t="shared" si="6"/>
        <v>1850</v>
      </c>
      <c r="G38" s="67">
        <f t="shared" si="4"/>
        <v>0</v>
      </c>
      <c r="H38" s="13">
        <f t="shared" si="5"/>
        <v>0.2808432432432432</v>
      </c>
      <c r="I38" s="50" t="s">
        <v>44</v>
      </c>
    </row>
    <row r="39" spans="1:9" ht="15">
      <c r="A39" s="8">
        <v>359</v>
      </c>
      <c r="B39" s="9" t="s">
        <v>45</v>
      </c>
      <c r="C39" s="28">
        <v>250</v>
      </c>
      <c r="D39" s="11">
        <v>0</v>
      </c>
      <c r="E39" s="28">
        <v>250</v>
      </c>
      <c r="F39" s="28">
        <f>SUM(D39:E39)</f>
        <v>250</v>
      </c>
      <c r="G39" s="12">
        <f t="shared" si="4"/>
        <v>0</v>
      </c>
      <c r="H39" s="13">
        <f t="shared" si="5"/>
        <v>0</v>
      </c>
      <c r="I39" s="69"/>
    </row>
    <row r="40" spans="1:9" ht="15">
      <c r="A40" s="8">
        <v>360</v>
      </c>
      <c r="B40" s="9" t="s">
        <v>46</v>
      </c>
      <c r="C40" s="10">
        <v>100</v>
      </c>
      <c r="D40" s="11">
        <v>0</v>
      </c>
      <c r="E40" s="10">
        <v>100</v>
      </c>
      <c r="F40" s="28">
        <f>SUM(D40:E40)</f>
        <v>100</v>
      </c>
      <c r="G40" s="12">
        <f t="shared" si="4"/>
        <v>0</v>
      </c>
      <c r="H40" s="13">
        <f t="shared" si="5"/>
        <v>0</v>
      </c>
      <c r="I40" s="27"/>
    </row>
    <row r="41" spans="1:9" ht="15">
      <c r="A41" s="8">
        <v>361</v>
      </c>
      <c r="B41" s="9" t="s">
        <v>47</v>
      </c>
      <c r="C41" s="28">
        <f>SUM(C42:C47)</f>
        <v>3400</v>
      </c>
      <c r="D41" s="28">
        <f>SUM(D42:D47)</f>
        <v>43.52</v>
      </c>
      <c r="E41" s="28">
        <f>SUM(E42:E47)</f>
        <v>3356.48</v>
      </c>
      <c r="F41" s="28">
        <f>SUM(F42:F47)</f>
        <v>3400</v>
      </c>
      <c r="G41" s="12">
        <f t="shared" si="4"/>
        <v>0</v>
      </c>
      <c r="H41" s="13">
        <f t="shared" si="5"/>
        <v>0.0128</v>
      </c>
      <c r="I41" s="27"/>
    </row>
    <row r="42" spans="1:9" ht="15">
      <c r="A42" s="41" t="s">
        <v>48</v>
      </c>
      <c r="B42" s="46" t="s">
        <v>49</v>
      </c>
      <c r="C42" s="47">
        <v>50</v>
      </c>
      <c r="D42" s="48">
        <v>0</v>
      </c>
      <c r="E42" s="47">
        <v>50</v>
      </c>
      <c r="F42" s="47">
        <f>SUM(D42:E42)</f>
        <v>50</v>
      </c>
      <c r="G42" s="67">
        <f t="shared" si="4"/>
        <v>0</v>
      </c>
      <c r="H42" s="13">
        <f t="shared" si="5"/>
        <v>0</v>
      </c>
      <c r="I42" s="50"/>
    </row>
    <row r="43" spans="1:9" ht="15">
      <c r="A43" s="41" t="s">
        <v>50</v>
      </c>
      <c r="B43" s="46" t="s">
        <v>51</v>
      </c>
      <c r="C43" s="47">
        <v>200</v>
      </c>
      <c r="D43" s="48">
        <v>0</v>
      </c>
      <c r="E43" s="47">
        <v>200</v>
      </c>
      <c r="F43" s="47">
        <f aca="true" t="shared" si="7" ref="F43:F47">SUM(D43:E43)</f>
        <v>200</v>
      </c>
      <c r="G43" s="67">
        <f t="shared" si="4"/>
        <v>0</v>
      </c>
      <c r="H43" s="13">
        <f t="shared" si="5"/>
        <v>0</v>
      </c>
      <c r="I43" s="50"/>
    </row>
    <row r="44" spans="1:9" ht="15">
      <c r="A44" s="41" t="s">
        <v>52</v>
      </c>
      <c r="B44" s="46" t="s">
        <v>53</v>
      </c>
      <c r="C44" s="47">
        <v>650</v>
      </c>
      <c r="D44" s="48">
        <v>0</v>
      </c>
      <c r="E44" s="47">
        <v>650</v>
      </c>
      <c r="F44" s="47">
        <f t="shared" si="7"/>
        <v>650</v>
      </c>
      <c r="G44" s="67">
        <f t="shared" si="4"/>
        <v>0</v>
      </c>
      <c r="H44" s="13">
        <f t="shared" si="5"/>
        <v>0</v>
      </c>
      <c r="I44" s="70"/>
    </row>
    <row r="45" spans="1:9" ht="15">
      <c r="A45" s="41" t="s">
        <v>54</v>
      </c>
      <c r="B45" s="46" t="s">
        <v>55</v>
      </c>
      <c r="C45" s="47">
        <v>950</v>
      </c>
      <c r="D45" s="48">
        <v>0</v>
      </c>
      <c r="E45" s="47">
        <v>950</v>
      </c>
      <c r="F45" s="47">
        <f t="shared" si="7"/>
        <v>950</v>
      </c>
      <c r="G45" s="67">
        <f t="shared" si="4"/>
        <v>0</v>
      </c>
      <c r="H45" s="13">
        <f t="shared" si="5"/>
        <v>0</v>
      </c>
      <c r="I45" s="70"/>
    </row>
    <row r="46" spans="1:9" ht="15">
      <c r="A46" s="41" t="s">
        <v>56</v>
      </c>
      <c r="B46" s="46" t="s">
        <v>57</v>
      </c>
      <c r="C46" s="68">
        <v>1500</v>
      </c>
      <c r="D46" s="48">
        <v>43.52</v>
      </c>
      <c r="E46" s="68">
        <v>1456.48</v>
      </c>
      <c r="F46" s="47">
        <f t="shared" si="7"/>
        <v>1500</v>
      </c>
      <c r="G46" s="67">
        <f t="shared" si="4"/>
        <v>0</v>
      </c>
      <c r="H46" s="13">
        <f t="shared" si="5"/>
        <v>0.029013333333333335</v>
      </c>
      <c r="I46" s="50"/>
    </row>
    <row r="47" spans="1:9" ht="15">
      <c r="A47" s="41" t="s">
        <v>58</v>
      </c>
      <c r="B47" s="46" t="s">
        <v>59</v>
      </c>
      <c r="C47" s="47">
        <v>50</v>
      </c>
      <c r="D47" s="48">
        <v>0</v>
      </c>
      <c r="E47" s="47">
        <v>50</v>
      </c>
      <c r="F47" s="47">
        <f t="shared" si="7"/>
        <v>50</v>
      </c>
      <c r="G47" s="67">
        <f t="shared" si="4"/>
        <v>0</v>
      </c>
      <c r="H47" s="13">
        <f t="shared" si="5"/>
        <v>0</v>
      </c>
      <c r="I47" s="50"/>
    </row>
    <row r="48" spans="1:9" ht="15">
      <c r="A48" s="8">
        <v>362</v>
      </c>
      <c r="B48" s="9" t="s">
        <v>60</v>
      </c>
      <c r="C48" s="28">
        <v>600</v>
      </c>
      <c r="D48" s="11">
        <v>0</v>
      </c>
      <c r="E48" s="28">
        <v>600</v>
      </c>
      <c r="F48" s="28">
        <f>SUM(D48:E48)</f>
        <v>600</v>
      </c>
      <c r="G48" s="12">
        <f t="shared" si="4"/>
        <v>0</v>
      </c>
      <c r="H48" s="13">
        <f t="shared" si="5"/>
        <v>0</v>
      </c>
      <c r="I48" s="27"/>
    </row>
    <row r="49" spans="1:9" ht="15.75" thickBot="1">
      <c r="A49" s="8">
        <v>363</v>
      </c>
      <c r="B49" s="9" t="s">
        <v>61</v>
      </c>
      <c r="C49" s="28">
        <v>550</v>
      </c>
      <c r="D49" s="11">
        <v>265.72</v>
      </c>
      <c r="E49" s="28">
        <v>284.28</v>
      </c>
      <c r="F49" s="28">
        <f>SUM(D49:E49)</f>
        <v>550</v>
      </c>
      <c r="G49" s="12">
        <f t="shared" si="4"/>
        <v>0</v>
      </c>
      <c r="H49" s="13">
        <f t="shared" si="5"/>
        <v>0.4831272727272728</v>
      </c>
      <c r="I49" s="27" t="s">
        <v>62</v>
      </c>
    </row>
    <row r="50" spans="1:9" ht="45.75" customHeight="1" thickBot="1">
      <c r="A50" s="1" t="s">
        <v>23</v>
      </c>
      <c r="B50" s="2" t="s">
        <v>0</v>
      </c>
      <c r="C50" s="3" t="s">
        <v>24</v>
      </c>
      <c r="D50" s="4" t="s">
        <v>25</v>
      </c>
      <c r="E50" s="3" t="s">
        <v>26</v>
      </c>
      <c r="F50" s="4" t="s">
        <v>27</v>
      </c>
      <c r="G50" s="5" t="s">
        <v>5</v>
      </c>
      <c r="H50" s="6" t="s">
        <v>6</v>
      </c>
      <c r="I50" s="7" t="s">
        <v>7</v>
      </c>
    </row>
    <row r="51" spans="1:9" ht="15">
      <c r="A51" s="8">
        <v>364</v>
      </c>
      <c r="B51" s="9" t="s">
        <v>63</v>
      </c>
      <c r="C51" s="28">
        <f>SUM(C52:C56)</f>
        <v>2520</v>
      </c>
      <c r="D51" s="28">
        <f>SUM(D52:D56)</f>
        <v>657.99</v>
      </c>
      <c r="E51" s="28">
        <f>SUM(E52:E56)</f>
        <v>1862.01</v>
      </c>
      <c r="F51" s="28">
        <f>SUM(F52:F56)</f>
        <v>2520</v>
      </c>
      <c r="G51" s="12">
        <f t="shared" si="4"/>
        <v>0</v>
      </c>
      <c r="H51" s="13">
        <f t="shared" si="5"/>
        <v>0.26110714285714287</v>
      </c>
      <c r="I51" s="27"/>
    </row>
    <row r="52" spans="1:9" ht="15">
      <c r="A52" s="41" t="s">
        <v>64</v>
      </c>
      <c r="B52" s="46" t="s">
        <v>65</v>
      </c>
      <c r="C52" s="71">
        <v>400</v>
      </c>
      <c r="D52" s="48">
        <v>228.25</v>
      </c>
      <c r="E52" s="71">
        <v>171.75</v>
      </c>
      <c r="F52" s="47">
        <f aca="true" t="shared" si="8" ref="F52:F56">SUM(D52:E52)</f>
        <v>400</v>
      </c>
      <c r="G52" s="67">
        <f t="shared" si="4"/>
        <v>0</v>
      </c>
      <c r="H52" s="13">
        <f t="shared" si="5"/>
        <v>0.570625</v>
      </c>
      <c r="I52" s="50"/>
    </row>
    <row r="53" spans="1:9" ht="15">
      <c r="A53" s="41" t="s">
        <v>66</v>
      </c>
      <c r="B53" s="46" t="s">
        <v>67</v>
      </c>
      <c r="C53" s="47">
        <v>1000</v>
      </c>
      <c r="D53" s="48">
        <v>361.13</v>
      </c>
      <c r="E53" s="47">
        <v>638.87</v>
      </c>
      <c r="F53" s="47">
        <f t="shared" si="8"/>
        <v>1000</v>
      </c>
      <c r="G53" s="67">
        <f t="shared" si="4"/>
        <v>0</v>
      </c>
      <c r="H53" s="13">
        <f t="shared" si="5"/>
        <v>0.36113</v>
      </c>
      <c r="I53" s="50"/>
    </row>
    <row r="54" spans="1:9" ht="15">
      <c r="A54" s="41" t="s">
        <v>68</v>
      </c>
      <c r="B54" s="46" t="s">
        <v>69</v>
      </c>
      <c r="C54" s="68">
        <v>120</v>
      </c>
      <c r="D54" s="48">
        <v>42.7</v>
      </c>
      <c r="E54" s="68">
        <v>77.3</v>
      </c>
      <c r="F54" s="47">
        <f t="shared" si="8"/>
        <v>120</v>
      </c>
      <c r="G54" s="67">
        <f t="shared" si="4"/>
        <v>0</v>
      </c>
      <c r="H54" s="13">
        <f t="shared" si="5"/>
        <v>0.35583333333333333</v>
      </c>
      <c r="I54" s="50" t="s">
        <v>70</v>
      </c>
    </row>
    <row r="55" spans="1:9" ht="15">
      <c r="A55" s="41" t="s">
        <v>71</v>
      </c>
      <c r="B55" s="46" t="s">
        <v>72</v>
      </c>
      <c r="C55" s="47">
        <v>950</v>
      </c>
      <c r="D55" s="48">
        <v>21.67</v>
      </c>
      <c r="E55" s="47">
        <v>928.33</v>
      </c>
      <c r="F55" s="47">
        <f t="shared" si="8"/>
        <v>950</v>
      </c>
      <c r="G55" s="67">
        <f t="shared" si="4"/>
        <v>0</v>
      </c>
      <c r="H55" s="13">
        <f t="shared" si="5"/>
        <v>0.022810526315789476</v>
      </c>
      <c r="I55" s="50"/>
    </row>
    <row r="56" spans="1:9" ht="15">
      <c r="A56" s="41" t="s">
        <v>73</v>
      </c>
      <c r="B56" s="46" t="s">
        <v>74</v>
      </c>
      <c r="C56" s="47">
        <v>50</v>
      </c>
      <c r="D56" s="48">
        <v>4.24</v>
      </c>
      <c r="E56" s="47">
        <v>45.76</v>
      </c>
      <c r="F56" s="47">
        <f t="shared" si="8"/>
        <v>50</v>
      </c>
      <c r="G56" s="67">
        <f t="shared" si="4"/>
        <v>0</v>
      </c>
      <c r="H56" s="13">
        <f t="shared" si="5"/>
        <v>0.0848</v>
      </c>
      <c r="I56" s="50"/>
    </row>
    <row r="57" spans="1:9" ht="15">
      <c r="A57" s="8">
        <v>365</v>
      </c>
      <c r="B57" s="9" t="s">
        <v>75</v>
      </c>
      <c r="C57" s="10">
        <v>3000</v>
      </c>
      <c r="D57" s="11">
        <v>1645</v>
      </c>
      <c r="E57" s="10">
        <v>1355</v>
      </c>
      <c r="F57" s="10">
        <f>SUM(D57:E57)</f>
        <v>3000</v>
      </c>
      <c r="G57" s="12">
        <f t="shared" si="4"/>
        <v>0</v>
      </c>
      <c r="H57" s="13">
        <f t="shared" si="5"/>
        <v>0.5483333333333333</v>
      </c>
      <c r="I57" s="27" t="s">
        <v>76</v>
      </c>
    </row>
    <row r="58" spans="1:9" ht="17.25" customHeight="1">
      <c r="A58" s="8">
        <v>366</v>
      </c>
      <c r="B58" s="9" t="s">
        <v>77</v>
      </c>
      <c r="C58" s="28">
        <v>1500</v>
      </c>
      <c r="D58" s="11">
        <v>90</v>
      </c>
      <c r="E58" s="28">
        <v>1410</v>
      </c>
      <c r="F58" s="10">
        <f aca="true" t="shared" si="9" ref="F58:F59">SUM(D58:E58)</f>
        <v>1500</v>
      </c>
      <c r="G58" s="12">
        <f t="shared" si="4"/>
        <v>0</v>
      </c>
      <c r="H58" s="13">
        <f t="shared" si="5"/>
        <v>0.06</v>
      </c>
      <c r="I58" s="27" t="s">
        <v>78</v>
      </c>
    </row>
    <row r="59" spans="1:9" ht="15">
      <c r="A59" s="8">
        <v>367</v>
      </c>
      <c r="B59" s="9" t="s">
        <v>79</v>
      </c>
      <c r="C59" s="28">
        <v>2750</v>
      </c>
      <c r="D59" s="11">
        <v>0</v>
      </c>
      <c r="E59" s="28">
        <v>2750</v>
      </c>
      <c r="F59" s="10">
        <f t="shared" si="9"/>
        <v>2750</v>
      </c>
      <c r="G59" s="12">
        <f t="shared" si="4"/>
        <v>0</v>
      </c>
      <c r="H59" s="13">
        <f t="shared" si="5"/>
        <v>0</v>
      </c>
      <c r="I59" s="27"/>
    </row>
    <row r="60" spans="1:9" ht="15">
      <c r="A60" s="8">
        <v>368</v>
      </c>
      <c r="B60" s="9" t="s">
        <v>80</v>
      </c>
      <c r="C60" s="28">
        <f>SUM(C61:C63)</f>
        <v>1600</v>
      </c>
      <c r="D60" s="28">
        <f>SUM(D61:D63)</f>
        <v>0</v>
      </c>
      <c r="E60" s="28">
        <f>SUM(E61:E63)</f>
        <v>1600</v>
      </c>
      <c r="F60" s="28">
        <f>SUM(F61:F63)</f>
        <v>1600</v>
      </c>
      <c r="G60" s="12">
        <f t="shared" si="4"/>
        <v>0</v>
      </c>
      <c r="H60" s="13">
        <f t="shared" si="5"/>
        <v>0</v>
      </c>
      <c r="I60" s="27"/>
    </row>
    <row r="61" spans="1:9" ht="15">
      <c r="A61" s="41" t="s">
        <v>81</v>
      </c>
      <c r="B61" s="46" t="s">
        <v>31</v>
      </c>
      <c r="C61" s="47">
        <v>1000</v>
      </c>
      <c r="D61" s="48">
        <v>0</v>
      </c>
      <c r="E61" s="47">
        <v>1000</v>
      </c>
      <c r="F61" s="47">
        <f>SUM(D61:E61)</f>
        <v>1000</v>
      </c>
      <c r="G61" s="67">
        <f t="shared" si="4"/>
        <v>0</v>
      </c>
      <c r="H61" s="13">
        <f t="shared" si="5"/>
        <v>0</v>
      </c>
      <c r="I61" s="50"/>
    </row>
    <row r="62" spans="1:9" ht="15">
      <c r="A62" s="41" t="s">
        <v>82</v>
      </c>
      <c r="B62" s="46" t="s">
        <v>83</v>
      </c>
      <c r="C62" s="47">
        <v>100</v>
      </c>
      <c r="D62" s="48">
        <v>0</v>
      </c>
      <c r="E62" s="47">
        <v>100</v>
      </c>
      <c r="F62" s="47">
        <f>SUM(D62:E62)</f>
        <v>100</v>
      </c>
      <c r="G62" s="67">
        <f t="shared" si="4"/>
        <v>0</v>
      </c>
      <c r="H62" s="13">
        <f t="shared" si="5"/>
        <v>0</v>
      </c>
      <c r="I62" s="50"/>
    </row>
    <row r="63" spans="1:9" ht="15">
      <c r="A63" s="41" t="s">
        <v>84</v>
      </c>
      <c r="B63" s="46" t="s">
        <v>85</v>
      </c>
      <c r="C63" s="47">
        <v>500</v>
      </c>
      <c r="D63" s="48">
        <v>0</v>
      </c>
      <c r="E63" s="47">
        <v>500</v>
      </c>
      <c r="F63" s="47">
        <f>SUM(D63:E63)</f>
        <v>500</v>
      </c>
      <c r="G63" s="67">
        <f t="shared" si="4"/>
        <v>0</v>
      </c>
      <c r="H63" s="13">
        <f aca="true" t="shared" si="10" ref="H63:H76">(D63/C63)</f>
        <v>0</v>
      </c>
      <c r="I63" s="50"/>
    </row>
    <row r="64" spans="1:9" ht="15">
      <c r="A64" s="8">
        <v>369</v>
      </c>
      <c r="B64" s="9" t="s">
        <v>14</v>
      </c>
      <c r="C64" s="28">
        <v>0</v>
      </c>
      <c r="D64" s="11">
        <v>0</v>
      </c>
      <c r="E64" s="28">
        <v>0</v>
      </c>
      <c r="F64" s="28">
        <f>SUM(D64:E64)</f>
        <v>0</v>
      </c>
      <c r="G64" s="12">
        <f t="shared" si="4"/>
        <v>0</v>
      </c>
      <c r="H64" s="13"/>
      <c r="I64" s="27"/>
    </row>
    <row r="65" spans="1:9" ht="15">
      <c r="A65" s="8">
        <v>374</v>
      </c>
      <c r="B65" s="9" t="s">
        <v>16</v>
      </c>
      <c r="C65" s="28">
        <f>SUM(C66:C67)</f>
        <v>4000</v>
      </c>
      <c r="D65" s="28">
        <f>SUM(D66:D67)</f>
        <v>2522.0699999999997</v>
      </c>
      <c r="E65" s="28">
        <f>SUM(E66:E67)</f>
        <v>1875</v>
      </c>
      <c r="F65" s="28">
        <f>SUM(F66:F67)</f>
        <v>4397.07</v>
      </c>
      <c r="G65" s="65">
        <f t="shared" si="4"/>
        <v>-397.0699999999997</v>
      </c>
      <c r="H65" s="13">
        <f t="shared" si="10"/>
        <v>0.6305175</v>
      </c>
      <c r="I65" s="27"/>
    </row>
    <row r="66" spans="1:9" ht="15">
      <c r="A66" s="72" t="s">
        <v>86</v>
      </c>
      <c r="B66" s="73" t="s">
        <v>87</v>
      </c>
      <c r="C66" s="68">
        <v>1000</v>
      </c>
      <c r="D66" s="74">
        <v>1397.07</v>
      </c>
      <c r="E66" s="68">
        <v>0</v>
      </c>
      <c r="F66" s="47">
        <f aca="true" t="shared" si="11" ref="F66:F67">SUM(D66:E66)</f>
        <v>1397.07</v>
      </c>
      <c r="G66" s="75">
        <f t="shared" si="4"/>
        <v>-397.06999999999994</v>
      </c>
      <c r="H66" s="13">
        <f t="shared" si="10"/>
        <v>1.39707</v>
      </c>
      <c r="I66" s="27" t="s">
        <v>88</v>
      </c>
    </row>
    <row r="67" spans="1:9" ht="15">
      <c r="A67" s="72" t="s">
        <v>89</v>
      </c>
      <c r="B67" s="73" t="s">
        <v>90</v>
      </c>
      <c r="C67" s="68">
        <v>3000</v>
      </c>
      <c r="D67" s="74">
        <v>1125</v>
      </c>
      <c r="E67" s="68">
        <v>1875</v>
      </c>
      <c r="F67" s="47">
        <f t="shared" si="11"/>
        <v>3000</v>
      </c>
      <c r="G67" s="67">
        <f t="shared" si="4"/>
        <v>0</v>
      </c>
      <c r="H67" s="13">
        <f t="shared" si="10"/>
        <v>0.375</v>
      </c>
      <c r="I67" s="27" t="s">
        <v>91</v>
      </c>
    </row>
    <row r="68" spans="1:9" ht="15">
      <c r="A68" s="8">
        <v>378</v>
      </c>
      <c r="B68" s="9" t="s">
        <v>92</v>
      </c>
      <c r="C68" s="10">
        <v>1600</v>
      </c>
      <c r="D68" s="11">
        <v>110</v>
      </c>
      <c r="E68" s="10">
        <v>1490</v>
      </c>
      <c r="F68" s="10">
        <f>SUM(D68:E68)</f>
        <v>1600</v>
      </c>
      <c r="G68" s="12">
        <f t="shared" si="4"/>
        <v>0</v>
      </c>
      <c r="H68" s="13">
        <f t="shared" si="10"/>
        <v>0.06875</v>
      </c>
      <c r="I68" s="27"/>
    </row>
    <row r="69" spans="1:9" ht="15">
      <c r="A69" s="8">
        <v>379</v>
      </c>
      <c r="B69" s="9" t="s">
        <v>17</v>
      </c>
      <c r="C69" s="28">
        <v>200</v>
      </c>
      <c r="D69" s="11">
        <v>0</v>
      </c>
      <c r="E69" s="28">
        <v>200</v>
      </c>
      <c r="F69" s="10">
        <f aca="true" t="shared" si="12" ref="F69:F75">SUM(D69:E69)</f>
        <v>200</v>
      </c>
      <c r="G69" s="12">
        <f t="shared" si="4"/>
        <v>0</v>
      </c>
      <c r="H69" s="13">
        <f t="shared" si="10"/>
        <v>0</v>
      </c>
      <c r="I69" s="27"/>
    </row>
    <row r="70" spans="1:9" ht="15">
      <c r="A70" s="8">
        <v>380</v>
      </c>
      <c r="B70" s="9" t="s">
        <v>93</v>
      </c>
      <c r="C70" s="28">
        <v>2147</v>
      </c>
      <c r="D70" s="11">
        <v>0</v>
      </c>
      <c r="E70" s="28">
        <v>2147</v>
      </c>
      <c r="F70" s="10">
        <f t="shared" si="12"/>
        <v>2147</v>
      </c>
      <c r="G70" s="12">
        <f t="shared" si="4"/>
        <v>0</v>
      </c>
      <c r="H70" s="13">
        <f t="shared" si="10"/>
        <v>0</v>
      </c>
      <c r="I70" s="27"/>
    </row>
    <row r="71" spans="1:9" ht="15">
      <c r="A71" s="8">
        <v>381</v>
      </c>
      <c r="B71" s="9" t="s">
        <v>94</v>
      </c>
      <c r="C71" s="28">
        <v>0</v>
      </c>
      <c r="D71" s="11">
        <v>0</v>
      </c>
      <c r="E71" s="28">
        <v>0</v>
      </c>
      <c r="F71" s="10">
        <f t="shared" si="12"/>
        <v>0</v>
      </c>
      <c r="G71" s="12">
        <f t="shared" si="4"/>
        <v>0</v>
      </c>
      <c r="H71" s="13"/>
      <c r="I71" s="27"/>
    </row>
    <row r="72" spans="1:9" ht="15">
      <c r="A72" s="8">
        <v>382</v>
      </c>
      <c r="B72" s="9" t="s">
        <v>95</v>
      </c>
      <c r="C72" s="28">
        <v>1000</v>
      </c>
      <c r="D72" s="11">
        <v>0</v>
      </c>
      <c r="E72" s="28">
        <v>1000</v>
      </c>
      <c r="F72" s="10">
        <f t="shared" si="12"/>
        <v>1000</v>
      </c>
      <c r="G72" s="12">
        <f t="shared" si="4"/>
        <v>0</v>
      </c>
      <c r="H72" s="13">
        <f t="shared" si="10"/>
        <v>0</v>
      </c>
      <c r="I72" s="27"/>
    </row>
    <row r="73" spans="1:9" ht="15">
      <c r="A73" s="8">
        <v>385</v>
      </c>
      <c r="B73" s="9" t="s">
        <v>96</v>
      </c>
      <c r="C73" s="10">
        <v>57380</v>
      </c>
      <c r="D73" s="11">
        <v>265.8</v>
      </c>
      <c r="E73" s="10">
        <v>57114.2</v>
      </c>
      <c r="F73" s="10">
        <f t="shared" si="12"/>
        <v>57380</v>
      </c>
      <c r="G73" s="12">
        <f t="shared" si="4"/>
        <v>0</v>
      </c>
      <c r="H73" s="13">
        <f t="shared" si="10"/>
        <v>0.0046322760543743464</v>
      </c>
      <c r="I73" s="27" t="s">
        <v>97</v>
      </c>
    </row>
    <row r="74" spans="1:9" ht="15">
      <c r="A74" s="8">
        <v>389</v>
      </c>
      <c r="B74" s="9" t="s">
        <v>98</v>
      </c>
      <c r="C74" s="10">
        <v>2000</v>
      </c>
      <c r="D74" s="11">
        <v>1380.99</v>
      </c>
      <c r="E74" s="10">
        <v>619.01</v>
      </c>
      <c r="F74" s="10">
        <f t="shared" si="12"/>
        <v>2000</v>
      </c>
      <c r="G74" s="12">
        <f t="shared" si="4"/>
        <v>0</v>
      </c>
      <c r="H74" s="13">
        <f t="shared" si="10"/>
        <v>0.690495</v>
      </c>
      <c r="I74" s="27"/>
    </row>
    <row r="75" spans="1:9" ht="15">
      <c r="A75" s="8">
        <v>395</v>
      </c>
      <c r="B75" s="31" t="s">
        <v>99</v>
      </c>
      <c r="C75" s="10">
        <v>5000</v>
      </c>
      <c r="D75" s="11">
        <v>642.5</v>
      </c>
      <c r="E75" s="10">
        <v>4357.5</v>
      </c>
      <c r="F75" s="10">
        <f t="shared" si="12"/>
        <v>5000</v>
      </c>
      <c r="G75" s="76">
        <f t="shared" si="4"/>
        <v>0</v>
      </c>
      <c r="H75" s="13"/>
      <c r="I75" s="27" t="s">
        <v>100</v>
      </c>
    </row>
    <row r="76" spans="1:9" ht="15.75" thickBot="1">
      <c r="A76" s="8"/>
      <c r="B76" s="33" t="s">
        <v>19</v>
      </c>
      <c r="C76" s="34">
        <f>C29+C30+C31+C32+C33+C34+C35+C36+C39+C40+C41+C48+C49+C51+C57+C58+C59+C60+C64+C65+C68+C69+C70+C71+C72+C73+C74+C75</f>
        <v>241947</v>
      </c>
      <c r="D76" s="34">
        <f>D29+D30+D31+D32+D33+D34+D35+D36+D39+D40+D41+D48+D49+D51+D57+D58+D59+D60+D64+D65+D68+D69+D70+D71+D72+D73+D74+D75</f>
        <v>71513.18000000002</v>
      </c>
      <c r="E76" s="34">
        <f>E29+E30+E31+E32+E33+E34+E35+E36+E39+E40+E41+E48+E49+E51+E57+E58+E59+E60+E64+E65+E68+E69+E70+E71+E72+E73+E74+E75</f>
        <v>171142.39</v>
      </c>
      <c r="F76" s="34">
        <f>F29+F30+F31+F32+F33+F34+F35+F36+F39+F40+F41+F48+F49+F51+F57+F58+F59+F60+F64+F65+F68+F69+F70+F71+F72+F73+F74+F75</f>
        <v>242655.57</v>
      </c>
      <c r="G76" s="77">
        <f t="shared" si="4"/>
        <v>-708.570000000007</v>
      </c>
      <c r="H76" s="13">
        <f t="shared" si="10"/>
        <v>0.2955737413565782</v>
      </c>
      <c r="I76" s="78"/>
    </row>
    <row r="77" spans="1:9" ht="45" customHeight="1" thickBot="1">
      <c r="A77" s="1" t="s">
        <v>23</v>
      </c>
      <c r="B77" s="2" t="s">
        <v>0</v>
      </c>
      <c r="C77" s="3" t="s">
        <v>24</v>
      </c>
      <c r="D77" s="4" t="s">
        <v>25</v>
      </c>
      <c r="E77" s="3" t="s">
        <v>26</v>
      </c>
      <c r="F77" s="4" t="s">
        <v>27</v>
      </c>
      <c r="G77" s="5" t="s">
        <v>5</v>
      </c>
      <c r="H77" s="6" t="s">
        <v>6</v>
      </c>
      <c r="I77" s="7" t="s">
        <v>7</v>
      </c>
    </row>
    <row r="78" spans="1:9" ht="15">
      <c r="A78" s="72"/>
      <c r="B78" s="39" t="s">
        <v>101</v>
      </c>
      <c r="C78" s="68"/>
      <c r="D78" s="74"/>
      <c r="E78" s="68"/>
      <c r="F78" s="68"/>
      <c r="G78" s="80"/>
      <c r="H78" s="81"/>
      <c r="I78" s="27"/>
    </row>
    <row r="79" spans="1:9" ht="15">
      <c r="A79" s="8">
        <v>954</v>
      </c>
      <c r="B79" s="9" t="s">
        <v>33</v>
      </c>
      <c r="C79" s="28">
        <v>285</v>
      </c>
      <c r="D79" s="11">
        <v>495</v>
      </c>
      <c r="E79" s="28">
        <v>0</v>
      </c>
      <c r="F79" s="28">
        <f>SUM(D79:E79)</f>
        <v>495</v>
      </c>
      <c r="G79" s="65">
        <f aca="true" t="shared" si="13" ref="G79:G87">C79-F79</f>
        <v>-210</v>
      </c>
      <c r="H79" s="13">
        <f aca="true" t="shared" si="14" ref="H79:H87">(D79/C79)</f>
        <v>1.736842105263158</v>
      </c>
      <c r="I79" s="66"/>
    </row>
    <row r="80" spans="1:9" ht="15">
      <c r="A80" s="8">
        <v>958</v>
      </c>
      <c r="B80" s="9" t="s">
        <v>39</v>
      </c>
      <c r="C80" s="28">
        <f>C81+C82</f>
        <v>260</v>
      </c>
      <c r="D80" s="28">
        <f>SUM(D81:D82)</f>
        <v>127.49000000000001</v>
      </c>
      <c r="E80" s="28">
        <f>SUM(E81:E82)</f>
        <v>132.51</v>
      </c>
      <c r="F80" s="28">
        <f>SUM(F81:F82)</f>
        <v>260</v>
      </c>
      <c r="G80" s="12">
        <f t="shared" si="13"/>
        <v>0</v>
      </c>
      <c r="H80" s="13">
        <f t="shared" si="14"/>
        <v>0.4903461538461539</v>
      </c>
      <c r="I80" s="27"/>
    </row>
    <row r="81" spans="1:9" ht="15">
      <c r="A81" s="72" t="s">
        <v>102</v>
      </c>
      <c r="B81" s="73" t="s">
        <v>103</v>
      </c>
      <c r="C81" s="68">
        <v>110</v>
      </c>
      <c r="D81" s="74">
        <v>52.93</v>
      </c>
      <c r="E81" s="68">
        <v>57.07</v>
      </c>
      <c r="F81" s="47">
        <f aca="true" t="shared" si="15" ref="F81:F82">SUM(D81:E81)</f>
        <v>110</v>
      </c>
      <c r="G81" s="67">
        <f t="shared" si="13"/>
        <v>0</v>
      </c>
      <c r="H81" s="13">
        <f t="shared" si="14"/>
        <v>0.48118181818181816</v>
      </c>
      <c r="I81" s="27" t="s">
        <v>104</v>
      </c>
    </row>
    <row r="82" spans="1:9" ht="15">
      <c r="A82" s="72" t="s">
        <v>105</v>
      </c>
      <c r="B82" s="73" t="s">
        <v>106</v>
      </c>
      <c r="C82" s="68">
        <v>150</v>
      </c>
      <c r="D82" s="74">
        <v>74.56</v>
      </c>
      <c r="E82" s="68">
        <v>75.44</v>
      </c>
      <c r="F82" s="47">
        <f t="shared" si="15"/>
        <v>150</v>
      </c>
      <c r="G82" s="67">
        <f t="shared" si="13"/>
        <v>0</v>
      </c>
      <c r="H82" s="13">
        <f t="shared" si="14"/>
        <v>0.49706666666666666</v>
      </c>
      <c r="I82" s="27"/>
    </row>
    <row r="83" spans="1:9" ht="15">
      <c r="A83" s="8">
        <v>962</v>
      </c>
      <c r="B83" s="9" t="s">
        <v>107</v>
      </c>
      <c r="C83" s="28">
        <v>50</v>
      </c>
      <c r="D83" s="11">
        <v>358.98</v>
      </c>
      <c r="E83" s="28">
        <v>0</v>
      </c>
      <c r="F83" s="28">
        <f>SUM(D83:E83)</f>
        <v>358.98</v>
      </c>
      <c r="G83" s="65">
        <f t="shared" si="13"/>
        <v>-308.98</v>
      </c>
      <c r="H83" s="13">
        <f t="shared" si="14"/>
        <v>7.179600000000001</v>
      </c>
      <c r="I83" s="27" t="s">
        <v>87</v>
      </c>
    </row>
    <row r="84" spans="1:9" ht="15">
      <c r="A84" s="8">
        <v>963</v>
      </c>
      <c r="B84" s="9" t="s">
        <v>17</v>
      </c>
      <c r="C84" s="28">
        <v>0</v>
      </c>
      <c r="D84" s="11">
        <v>0</v>
      </c>
      <c r="E84" s="28">
        <v>0</v>
      </c>
      <c r="F84" s="28">
        <f aca="true" t="shared" si="16" ref="F84:F86">SUM(D84:E84)</f>
        <v>0</v>
      </c>
      <c r="G84" s="12">
        <f t="shared" si="13"/>
        <v>0</v>
      </c>
      <c r="H84" s="13"/>
      <c r="I84" s="27"/>
    </row>
    <row r="85" spans="1:9" ht="15">
      <c r="A85" s="8">
        <v>980</v>
      </c>
      <c r="B85" s="9" t="s">
        <v>108</v>
      </c>
      <c r="C85" s="28">
        <v>970</v>
      </c>
      <c r="D85" s="11">
        <v>0</v>
      </c>
      <c r="E85" s="28">
        <v>970</v>
      </c>
      <c r="F85" s="28">
        <f t="shared" si="16"/>
        <v>970</v>
      </c>
      <c r="G85" s="12">
        <f t="shared" si="13"/>
        <v>0</v>
      </c>
      <c r="H85" s="13">
        <f t="shared" si="14"/>
        <v>0</v>
      </c>
      <c r="I85" s="27"/>
    </row>
    <row r="86" spans="1:9" ht="15">
      <c r="A86" s="8">
        <v>995</v>
      </c>
      <c r="B86" s="31" t="s">
        <v>99</v>
      </c>
      <c r="C86" s="10">
        <v>0</v>
      </c>
      <c r="D86" s="11">
        <v>0</v>
      </c>
      <c r="E86" s="10">
        <v>0</v>
      </c>
      <c r="F86" s="28">
        <f t="shared" si="16"/>
        <v>0</v>
      </c>
      <c r="G86" s="12">
        <f t="shared" si="13"/>
        <v>0</v>
      </c>
      <c r="H86" s="13"/>
      <c r="I86" s="27"/>
    </row>
    <row r="87" spans="1:9" ht="15">
      <c r="A87" s="8"/>
      <c r="B87" s="31" t="s">
        <v>19</v>
      </c>
      <c r="C87" s="34">
        <f>SUM(C79+C80+C83+C84+C85+C86)</f>
        <v>1565</v>
      </c>
      <c r="D87" s="34">
        <f>SUM(D79+D80+D83+D84+D85+D86)</f>
        <v>981.47</v>
      </c>
      <c r="E87" s="34">
        <f>SUM(E79+E80+E83+E84+E85+E86)</f>
        <v>1102.51</v>
      </c>
      <c r="F87" s="34">
        <f>SUM(F79+F80+F83+F84+F85+F86)</f>
        <v>2083.98</v>
      </c>
      <c r="G87" s="77">
        <f t="shared" si="13"/>
        <v>-518.98</v>
      </c>
      <c r="H87" s="36">
        <f t="shared" si="14"/>
        <v>0.6271373801916933</v>
      </c>
      <c r="I87" s="82"/>
    </row>
    <row r="88" spans="1:9" ht="15">
      <c r="A88" s="8"/>
      <c r="B88" s="9"/>
      <c r="C88" s="64"/>
      <c r="D88" s="11"/>
      <c r="E88" s="64"/>
      <c r="F88" s="64"/>
      <c r="G88" s="12"/>
      <c r="H88" s="79"/>
      <c r="I88" s="82"/>
    </row>
    <row r="89" spans="1:9" ht="15">
      <c r="A89" s="8"/>
      <c r="B89" s="39" t="s">
        <v>109</v>
      </c>
      <c r="C89" s="28"/>
      <c r="D89" s="11"/>
      <c r="E89" s="28"/>
      <c r="F89" s="28"/>
      <c r="G89" s="12"/>
      <c r="H89" s="30"/>
      <c r="I89" s="82"/>
    </row>
    <row r="90" spans="1:9" ht="15">
      <c r="A90" s="8">
        <v>1100</v>
      </c>
      <c r="B90" s="31" t="s">
        <v>109</v>
      </c>
      <c r="C90" s="28">
        <v>150</v>
      </c>
      <c r="D90" s="11">
        <v>155.51</v>
      </c>
      <c r="E90" s="28">
        <v>0</v>
      </c>
      <c r="F90" s="28">
        <f>SUM(D90:E90)</f>
        <v>155.51</v>
      </c>
      <c r="G90" s="75">
        <f>C90-F90</f>
        <v>-5.509999999999991</v>
      </c>
      <c r="H90" s="13">
        <f aca="true" t="shared" si="17" ref="H90:H93">(D90/C90)</f>
        <v>1.0367333333333333</v>
      </c>
      <c r="I90" s="27" t="s">
        <v>110</v>
      </c>
    </row>
    <row r="91" spans="1:9" ht="15">
      <c r="A91" s="8"/>
      <c r="B91" s="31" t="s">
        <v>19</v>
      </c>
      <c r="C91" s="34">
        <f>SUM(C90)</f>
        <v>150</v>
      </c>
      <c r="D91" s="34">
        <f>SUM(D90)</f>
        <v>155.51</v>
      </c>
      <c r="E91" s="34">
        <f>SUM(E90)</f>
        <v>0</v>
      </c>
      <c r="F91" s="34">
        <f>SUM(F90)</f>
        <v>155.51</v>
      </c>
      <c r="G91" s="77">
        <f>C91-F91</f>
        <v>-5.509999999999991</v>
      </c>
      <c r="H91" s="36">
        <f t="shared" si="17"/>
        <v>1.0367333333333333</v>
      </c>
      <c r="I91" s="82"/>
    </row>
    <row r="92" spans="1:9" ht="15">
      <c r="A92" s="83"/>
      <c r="B92" s="84"/>
      <c r="C92" s="28"/>
      <c r="D92" s="11"/>
      <c r="E92" s="28"/>
      <c r="F92" s="28"/>
      <c r="G92" s="12"/>
      <c r="H92" s="13"/>
      <c r="I92" s="82"/>
    </row>
    <row r="93" spans="1:9" ht="15.75" thickBot="1">
      <c r="A93" s="93" t="s">
        <v>111</v>
      </c>
      <c r="B93" s="94"/>
      <c r="C93" s="85">
        <f>SUM(C76+C87+C91)</f>
        <v>243662</v>
      </c>
      <c r="D93" s="85">
        <f>SUM(D76+D87+D91)</f>
        <v>72650.16000000002</v>
      </c>
      <c r="E93" s="85">
        <f>SUM(E76+E87+E91)</f>
        <v>172244.90000000002</v>
      </c>
      <c r="F93" s="85">
        <f>SUM(F76+F87+F91)</f>
        <v>244895.06000000003</v>
      </c>
      <c r="G93" s="86">
        <f>C93-F93</f>
        <v>-1233.0600000000268</v>
      </c>
      <c r="H93" s="87">
        <f t="shared" si="17"/>
        <v>0.2981595817156554</v>
      </c>
      <c r="I93" s="88"/>
    </row>
  </sheetData>
  <mergeCells count="3">
    <mergeCell ref="A4:B4"/>
    <mergeCell ref="A24:B24"/>
    <mergeCell ref="A93:B93"/>
  </mergeCells>
  <printOptions/>
  <pageMargins left="0.7" right="0.7" top="1.0729166666666667" bottom="0.75" header="0.3" footer="0.3"/>
  <pageSetup horizontalDpi="600" verticalDpi="600" orientation="landscape" paperSize="9" r:id="rId1"/>
  <headerFooter>
    <oddHeader>&amp;C&amp;"Arial,Bold"Ilminster Town Council
Financial Monitoring 2017/2018
01/04/17 - 31/08/17&amp;"-,Regular"
&amp;RAgenda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2017-09-28T11:34:05Z</cp:lastPrinted>
  <dcterms:created xsi:type="dcterms:W3CDTF">2017-09-20T09:05:31Z</dcterms:created>
  <dcterms:modified xsi:type="dcterms:W3CDTF">2017-09-28T11:34:19Z</dcterms:modified>
  <cp:category/>
  <cp:version/>
  <cp:contentType/>
  <cp:contentStatus/>
</cp:coreProperties>
</file>